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7 - ELH - BD\"/>
    </mc:Choice>
  </mc:AlternateContent>
  <bookViews>
    <workbookView xWindow="0" yWindow="0" windowWidth="28800" windowHeight="13800"/>
  </bookViews>
  <sheets>
    <sheet name="Validacao_Enq_BD_ELH" sheetId="1" r:id="rId1"/>
    <sheet name="auxiliar-cálculo" sheetId="2" state="hidden" r:id="rId2"/>
  </sheets>
  <definedNames>
    <definedName name="_xlnm.Print_Area" localSheetId="0">Validacao_Enq_BD_ELH!$A$1:$L$85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P26" i="2"/>
  <c r="R46" i="2" l="1"/>
  <c r="Q46" i="2" s="1"/>
  <c r="R45" i="2"/>
  <c r="Q45" i="2" s="1"/>
  <c r="R44" i="2"/>
  <c r="Q44" i="2" s="1"/>
  <c r="Q47" i="2" l="1"/>
  <c r="G5" i="2"/>
  <c r="G6" i="2"/>
  <c r="G7" i="2"/>
  <c r="G8" i="2"/>
  <c r="G9" i="2"/>
  <c r="G10" i="2"/>
  <c r="G11" i="2"/>
  <c r="G12" i="2"/>
  <c r="A6" i="2" l="1"/>
  <c r="R41" i="2"/>
  <c r="Q41" i="2" s="1"/>
  <c r="R40" i="2"/>
  <c r="Q40" i="2" s="1"/>
  <c r="R39" i="2"/>
  <c r="Q39" i="2" s="1"/>
  <c r="R38" i="2"/>
  <c r="Q38" i="2" s="1"/>
  <c r="P36" i="2"/>
  <c r="O36" i="2" s="1"/>
  <c r="P34" i="2"/>
  <c r="O34" i="2" s="1"/>
  <c r="P32" i="2"/>
  <c r="O32" i="2" s="1"/>
  <c r="P30" i="2"/>
  <c r="O30" i="2" s="1"/>
  <c r="J68" i="1"/>
  <c r="J12" i="2"/>
  <c r="J11" i="2"/>
  <c r="J10" i="2"/>
  <c r="J9" i="2"/>
  <c r="J8" i="2"/>
  <c r="J7" i="2"/>
  <c r="J6" i="2"/>
  <c r="J5" i="2"/>
  <c r="I6" i="2"/>
  <c r="I7" i="2"/>
  <c r="I8" i="2"/>
  <c r="I9" i="2"/>
  <c r="I10" i="2"/>
  <c r="I11" i="2"/>
  <c r="I12" i="2"/>
  <c r="I5" i="2"/>
  <c r="H6" i="2"/>
  <c r="H7" i="2"/>
  <c r="H8" i="2"/>
  <c r="H9" i="2"/>
  <c r="H10" i="2"/>
  <c r="H11" i="2"/>
  <c r="H12" i="2"/>
  <c r="H5" i="2"/>
  <c r="L6" i="2"/>
  <c r="L7" i="2"/>
  <c r="L8" i="2"/>
  <c r="L9" i="2"/>
  <c r="L10" i="2"/>
  <c r="L11" i="2"/>
  <c r="L5" i="2"/>
  <c r="A7" i="2"/>
  <c r="A8" i="2"/>
  <c r="M8" i="2" s="1"/>
  <c r="A9" i="2"/>
  <c r="M9" i="2" s="1"/>
  <c r="A10" i="2"/>
  <c r="M10" i="2" s="1"/>
  <c r="A11" i="2"/>
  <c r="M11" i="2" s="1"/>
  <c r="A12" i="2"/>
  <c r="M12" i="2" s="1"/>
  <c r="Q42" i="2" l="1"/>
  <c r="A5" i="2"/>
  <c r="J13" i="2" l="1"/>
  <c r="C6" i="2"/>
  <c r="C7" i="2"/>
  <c r="C8" i="2"/>
  <c r="C9" i="2"/>
  <c r="C10" i="2"/>
  <c r="C11" i="2"/>
  <c r="C12" i="2"/>
  <c r="C5" i="2"/>
  <c r="D9" i="2" l="1"/>
  <c r="E9" i="2"/>
  <c r="D10" i="2"/>
  <c r="E10" i="2"/>
  <c r="D11" i="2"/>
  <c r="E11" i="2"/>
  <c r="D12" i="2"/>
  <c r="E12" i="2"/>
  <c r="O6" i="2"/>
  <c r="X6" i="2" s="1"/>
  <c r="O7" i="2"/>
  <c r="X7" i="2" s="1"/>
  <c r="O8" i="2"/>
  <c r="X8" i="2" s="1"/>
  <c r="O9" i="2"/>
  <c r="X9" i="2" s="1"/>
  <c r="O10" i="2"/>
  <c r="X10" i="2" s="1"/>
  <c r="O11" i="2"/>
  <c r="X11" i="2" s="1"/>
  <c r="O12" i="2"/>
  <c r="X12" i="2" s="1"/>
  <c r="F10" i="2" l="1"/>
  <c r="N10" i="2" s="1"/>
  <c r="Q10" i="2" s="1"/>
  <c r="F12" i="2"/>
  <c r="N12" i="2" s="1"/>
  <c r="Q12" i="2" s="1"/>
  <c r="F9" i="2"/>
  <c r="N9" i="2" s="1"/>
  <c r="Q9" i="2" s="1"/>
  <c r="F11" i="2"/>
  <c r="N11" i="2" s="1"/>
  <c r="Q11" i="2" s="1"/>
  <c r="D7" i="2"/>
  <c r="D8" i="2"/>
  <c r="E8" i="2"/>
  <c r="E7" i="2"/>
  <c r="O5" i="2"/>
  <c r="D6" i="2"/>
  <c r="E6" i="2"/>
  <c r="E5" i="2"/>
  <c r="D5" i="2"/>
  <c r="V9" i="2" l="1"/>
  <c r="F8" i="2"/>
  <c r="N8" i="2" s="1"/>
  <c r="Q8" i="2" s="1"/>
  <c r="F7" i="2"/>
  <c r="N7" i="2" s="1"/>
  <c r="Q7" i="2" s="1"/>
  <c r="P11" i="2"/>
  <c r="P12" i="2"/>
  <c r="W10" i="2"/>
  <c r="F6" i="2"/>
  <c r="N6" i="2" s="1"/>
  <c r="F5" i="2"/>
  <c r="N5" i="2" s="1"/>
  <c r="O13" i="2"/>
  <c r="X5" i="2"/>
  <c r="X13" i="2" s="1"/>
  <c r="L21" i="2" s="1"/>
  <c r="G75" i="1" s="1"/>
  <c r="J75" i="1" s="1"/>
  <c r="W5" i="2" l="1"/>
  <c r="M6" i="2"/>
  <c r="M7" i="2"/>
  <c r="V7" i="2" s="1"/>
  <c r="P9" i="2"/>
  <c r="V10" i="2"/>
  <c r="P10" i="2"/>
  <c r="V12" i="2"/>
  <c r="W12" i="2"/>
  <c r="W11" i="2"/>
  <c r="V11" i="2"/>
  <c r="Y11" i="2"/>
  <c r="W9" i="2"/>
  <c r="M5" i="2" l="1"/>
  <c r="M13" i="2" s="1"/>
  <c r="P7" i="2"/>
  <c r="Y7" i="2" s="1"/>
  <c r="P8" i="2"/>
  <c r="Y8" i="2" s="1"/>
  <c r="W6" i="2"/>
  <c r="Y10" i="2"/>
  <c r="Y12" i="2"/>
  <c r="V8" i="2"/>
  <c r="Y9" i="2"/>
  <c r="W8" i="2"/>
  <c r="W7" i="2"/>
  <c r="T8" i="2"/>
  <c r="P5" i="2" l="1"/>
  <c r="Y5" i="2" s="1"/>
  <c r="S13" i="2"/>
  <c r="T13" i="2" s="1"/>
  <c r="V5" i="2"/>
  <c r="T5" i="2"/>
  <c r="N13" i="2"/>
  <c r="V6" i="2"/>
  <c r="P6" i="2"/>
  <c r="Y6" i="2" s="1"/>
  <c r="Z8" i="2"/>
  <c r="Q6" i="2"/>
  <c r="Z6" i="2" s="1"/>
  <c r="Z7" i="2"/>
  <c r="W13" i="2"/>
  <c r="Y13" i="2" l="1"/>
  <c r="L22" i="2" s="1"/>
  <c r="P22" i="2" s="1"/>
  <c r="V13" i="2"/>
  <c r="L19" i="2" s="1"/>
  <c r="R8" i="2"/>
  <c r="P13" i="2"/>
  <c r="Z9" i="2"/>
  <c r="R9" i="2"/>
  <c r="Z12" i="2"/>
  <c r="R12" i="2"/>
  <c r="Z10" i="2"/>
  <c r="R10" i="2"/>
  <c r="Z11" i="2"/>
  <c r="R11" i="2"/>
  <c r="R6" i="2"/>
  <c r="P21" i="2"/>
  <c r="R7" i="2"/>
  <c r="G76" i="1" l="1"/>
  <c r="J76" i="1" s="1"/>
  <c r="L17" i="2"/>
  <c r="P17" i="2" s="1"/>
  <c r="L18" i="2"/>
  <c r="P18" i="2" s="1"/>
  <c r="P19" i="2"/>
  <c r="G73" i="1"/>
  <c r="J73" i="1" s="1"/>
  <c r="G71" i="1" l="1"/>
  <c r="J71" i="1" s="1"/>
  <c r="G72" i="1"/>
  <c r="J72" i="1" s="1"/>
  <c r="Q5" i="2"/>
  <c r="R5" i="2" l="1"/>
  <c r="R13" i="2" s="1"/>
  <c r="Q13" i="2"/>
  <c r="Z5" i="2"/>
  <c r="Z13" i="2" s="1"/>
  <c r="L20" i="2" s="1"/>
  <c r="P20" i="2" l="1"/>
  <c r="G74" i="1"/>
  <c r="J74" i="1" s="1"/>
  <c r="T14" i="2"/>
  <c r="S17" i="2" s="1"/>
  <c r="L71" i="1" l="1"/>
  <c r="K57" i="1" s="1"/>
  <c r="P27" i="2"/>
  <c r="O27" i="2" s="1"/>
  <c r="O49" i="2" s="1"/>
  <c r="R28" i="2"/>
  <c r="O51" i="2" l="1"/>
  <c r="P51" i="2" s="1"/>
  <c r="A83" i="1" s="1"/>
  <c r="O52" i="2"/>
  <c r="P52" i="2" s="1"/>
  <c r="D83" i="1" s="1"/>
</calcChain>
</file>

<file path=xl/sharedStrings.xml><?xml version="1.0" encoding="utf-8"?>
<sst xmlns="http://schemas.openxmlformats.org/spreadsheetml/2006/main" count="114" uniqueCount="86">
  <si>
    <r>
      <t>Antes de preencher este formulário consulte o</t>
    </r>
    <r>
      <rPr>
        <b/>
        <i/>
        <sz val="10"/>
        <color theme="1"/>
        <rFont val="Calibri"/>
        <family val="2"/>
        <scheme val="minor"/>
      </rPr>
      <t xml:space="preserve"> Manual de Apoio ao Beneficiário Direto</t>
    </r>
    <r>
      <rPr>
        <i/>
        <sz val="10"/>
        <color theme="1"/>
        <rFont val="Calibri"/>
        <family val="2"/>
        <scheme val="minor"/>
      </rPr>
      <t>, para obter informações acerca da elegibilidade/ enquadramento da sua situação.</t>
    </r>
  </si>
  <si>
    <t>Nome completo:</t>
  </si>
  <si>
    <t>Morada:</t>
  </si>
  <si>
    <t>Código Postal:</t>
  </si>
  <si>
    <t>Telefone:</t>
  </si>
  <si>
    <t>E-mail:</t>
  </si>
  <si>
    <t>CC/ BI/ Passaporte nº:</t>
  </si>
  <si>
    <t>Válido até:</t>
  </si>
  <si>
    <t>NIF:</t>
  </si>
  <si>
    <t>Reabilitação de habitação própria e permanente para pessoa/ agregado familiar a viver em condições indignas.</t>
  </si>
  <si>
    <t>Autopromoção/construção de habitação própria e permanente: aquisição de terreno e realização de obras de construção de habitação unifamiliar através de empreitada contratada diretamente pelo agregado.</t>
  </si>
  <si>
    <t>Aquisição ou aquisição e reabilitação de prédio de habitação unifamiliar. *</t>
  </si>
  <si>
    <t>Precariedade</t>
  </si>
  <si>
    <t>Insalubridade e Insegurança</t>
  </si>
  <si>
    <t>Sobrelotação</t>
  </si>
  <si>
    <t>Inadequação</t>
  </si>
  <si>
    <t>* Só é admitida a concessão de apoio direto ao abrigo do 1.º Direito para aquisição de uma fração nos casos em que o município competente e o IHRU, I. P., não disponham de habitação adequada para atribuir e não exista uma solução habitacional promovida pelas entidades identificadas na ELH.</t>
  </si>
  <si>
    <t>É proprietário ou usufrutuário de uma segunda habitação. **</t>
  </si>
  <si>
    <t>Beneficiou de apoio público para aquisição, construção ou reconstrução de habitação, não sendo dependente ou deficiente.</t>
  </si>
  <si>
    <t>É estrangeiro com autorização de residência temporária.</t>
  </si>
  <si>
    <t>** O título relativo a uma outra habitação não constitui causa de exclusão quando a distância mais curta entre a mesma e o local de trabalho da pessoa ou do agregado familiar seja superior a 100 km, nem quando for comprovado que a habitação está ocupada por terceiros com título legítimo para sua utilização como residência permanente ou em situações de violência doméstica.</t>
  </si>
  <si>
    <r>
      <t xml:space="preserve">Possui algum </t>
    </r>
    <r>
      <rPr>
        <b/>
        <sz val="10.5"/>
        <color theme="1"/>
        <rFont val="Calibri"/>
        <family val="2"/>
        <scheme val="minor"/>
      </rPr>
      <t>património mobiliário</t>
    </r>
    <r>
      <rPr>
        <sz val="10.5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(valores em contas bancárias, certificados de aforro, ações, fundos de investimento, Planos Poupança Reforma, etc.)</t>
    </r>
  </si>
  <si>
    <r>
      <t xml:space="preserve">Em caso afirmativo indique “S” e qual o valor </t>
    </r>
    <r>
      <rPr>
        <sz val="9"/>
        <color theme="1"/>
        <rFont val="Calibri"/>
        <family val="2"/>
        <scheme val="minor"/>
      </rPr>
      <t>(aproximado):</t>
    </r>
  </si>
  <si>
    <t>Enquadra-se</t>
  </si>
  <si>
    <t>Data de nascimento</t>
  </si>
  <si>
    <t>Coef. Ajust.</t>
  </si>
  <si>
    <t>Ponderador</t>
  </si>
  <si>
    <t>RMM</t>
  </si>
  <si>
    <t>Adulto não dependente</t>
  </si>
  <si>
    <t xml:space="preserve">adulto não dependente </t>
  </si>
  <si>
    <t>dependente</t>
  </si>
  <si>
    <t>incapacidade superior a 60%</t>
  </si>
  <si>
    <t>a acrescer à ponderação de dependente ou de adulto não dependente</t>
  </si>
  <si>
    <t>a acrescer à ponderação de adulto não dependente</t>
  </si>
  <si>
    <t>Rendimento
Anual Bruto</t>
  </si>
  <si>
    <t>nº</t>
  </si>
  <si>
    <r>
      <t xml:space="preserve">adulto não dependente a viver sozinho </t>
    </r>
    <r>
      <rPr>
        <sz val="8"/>
        <color rgb="FF8D773F"/>
        <rFont val="Calibri"/>
        <family val="2"/>
      </rPr>
      <t>≥</t>
    </r>
    <r>
      <rPr>
        <sz val="8"/>
        <color rgb="FF8D773F"/>
        <rFont val="Calibri"/>
        <family val="2"/>
        <scheme val="minor"/>
      </rPr>
      <t>65 anos</t>
    </r>
  </si>
  <si>
    <t>adulto não dependente (restantes)</t>
  </si>
  <si>
    <t>Adulto não dependente (restantes)</t>
  </si>
  <si>
    <t>dependente em agregado unititulado</t>
  </si>
  <si>
    <t>TOTAL</t>
  </si>
  <si>
    <t>* acresce à restante ponderação</t>
  </si>
  <si>
    <t>Com incapacidade superior a 60% *</t>
  </si>
  <si>
    <t>Adulto não dependente a viver sozinho ≥65 anos *</t>
  </si>
  <si>
    <t>% Incapacidade</t>
  </si>
  <si>
    <t>Idade</t>
  </si>
  <si>
    <t>Coef1</t>
  </si>
  <si>
    <t>Coef2</t>
  </si>
  <si>
    <t>Salario Minimo Mensal</t>
  </si>
  <si>
    <t>Coef3</t>
  </si>
  <si>
    <t>Coef4</t>
  </si>
  <si>
    <t>COEF</t>
  </si>
  <si>
    <t>Género
(M/F)</t>
  </si>
  <si>
    <t>Vive sozinho
(S/N)</t>
  </si>
  <si>
    <t>Mês atual</t>
  </si>
  <si>
    <t>Mês Nasc</t>
  </si>
  <si>
    <t>Coef5</t>
  </si>
  <si>
    <t>não se enquadra</t>
  </si>
  <si>
    <t>Adulto Independente</t>
  </si>
  <si>
    <t>Menor ou Adulto dependente em agregado unititulado</t>
  </si>
  <si>
    <t xml:space="preserve">Menor ou Adulto dependente </t>
  </si>
  <si>
    <t>% Incapac</t>
  </si>
  <si>
    <t>Menor ou Adulto dependente em agreg unitit</t>
  </si>
  <si>
    <t>Menor ou Adulto dependente</t>
  </si>
  <si>
    <t>Adulto não dependente a viver sozinho ≥ 65 anos *</t>
  </si>
  <si>
    <t>Idade (aux)</t>
  </si>
  <si>
    <t>Data de nascimento (dd/mm/aaaa)</t>
  </si>
  <si>
    <t>Género (M/F)</t>
  </si>
  <si>
    <t>Não se enquadra</t>
  </si>
  <si>
    <t>rendimento médio mensal inferior a</t>
  </si>
  <si>
    <t>RMM apurado</t>
  </si>
  <si>
    <t xml:space="preserve">património mobiliário inferior a </t>
  </si>
  <si>
    <t>património mobiliário inferior a apurado</t>
  </si>
  <si>
    <t>(mínimo uma opção)</t>
  </si>
  <si>
    <t>ENQUADRA-SE</t>
  </si>
  <si>
    <t>&gt; =65 sozinho</t>
  </si>
  <si>
    <t>&gt;=65 sozinho</t>
  </si>
  <si>
    <t>Aquisição ou aquisição e reabilitação de prédio de habitação unifamiliar.</t>
  </si>
  <si>
    <t>mínimo de 7 para cumprir</t>
  </si>
  <si>
    <t xml:space="preserve">Descreva sucintamente quais os problemas da habitação e como afetam o seu agregado familiar:  </t>
  </si>
  <si>
    <t>Caso se verifique o enquadramento da sua situação no 1º Direito, entregue em anexo a este formulário uma imagem aérea com a localização do edifício/ terreno onde pretende intervir.</t>
  </si>
  <si>
    <t>Versão: 2_2023</t>
  </si>
  <si>
    <r>
      <t xml:space="preserve">Valor de </t>
    </r>
    <r>
      <rPr>
        <b/>
        <sz val="10.5"/>
        <color theme="1"/>
        <rFont val="Calibri"/>
        <family val="2"/>
        <scheme val="minor"/>
      </rPr>
      <t>rendimento médio mensal</t>
    </r>
    <r>
      <rPr>
        <sz val="10.5"/>
        <color theme="1"/>
        <rFont val="Calibri"/>
        <family val="2"/>
        <scheme val="minor"/>
      </rPr>
      <t xml:space="preserve"> do agregado familiar
</t>
    </r>
    <r>
      <rPr>
        <sz val="9"/>
        <color theme="1"/>
        <rFont val="Calibri"/>
        <family val="2"/>
        <scheme val="minor"/>
      </rPr>
      <t>(este valor é calculado automaticamente. Preencha os dados abaixo POR PESSOA)</t>
    </r>
  </si>
  <si>
    <r>
      <t xml:space="preserve">Rendimento </t>
    </r>
    <r>
      <rPr>
        <b/>
        <sz val="10"/>
        <color rgb="FF8D773F"/>
        <rFont val="Calibri"/>
        <family val="2"/>
        <scheme val="minor"/>
      </rPr>
      <t>ANUAL</t>
    </r>
    <r>
      <rPr>
        <b/>
        <sz val="8"/>
        <color rgb="FF8D773F"/>
        <rFont val="Calibri"/>
        <family val="2"/>
        <scheme val="minor"/>
      </rPr>
      <t xml:space="preserve"> Bruto </t>
    </r>
  </si>
  <si>
    <t>IAS 2023</t>
  </si>
  <si>
    <r>
      <t xml:space="preserve">Autorizo ser contactado por e-mail e/ou telefone para tratamento do meu processo </t>
    </r>
    <r>
      <rPr>
        <sz val="9"/>
        <color theme="1"/>
        <rFont val="Calibri"/>
        <family val="2"/>
        <scheme val="minor"/>
      </rPr>
      <t>(assinale com um "x")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</si>
</sst>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\ &quot;€&quot;"/>
    <numFmt numFmtId="165" formatCode="#,##0.00\ &quot;€&quot;"/>
    <numFmt numFmtId="166" formatCode="0.0%"/>
  </numFmts>
  <fonts count="31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8D773F"/>
      <name val="Calibri"/>
      <family val="2"/>
      <scheme val="minor"/>
    </font>
    <font>
      <sz val="8"/>
      <color rgb="FF8D773F"/>
      <name val="Calibri"/>
      <family val="2"/>
      <scheme val="minor"/>
    </font>
    <font>
      <sz val="10"/>
      <color rgb="FF8D773F"/>
      <name val="Calibri"/>
      <family val="2"/>
      <scheme val="minor"/>
    </font>
    <font>
      <b/>
      <sz val="10"/>
      <color rgb="FF8D773F"/>
      <name val="Calibri"/>
      <family val="2"/>
      <scheme val="minor"/>
    </font>
    <font>
      <sz val="8"/>
      <color rgb="FF8D773F"/>
      <name val="Calibri"/>
      <family val="2"/>
    </font>
    <font>
      <sz val="9"/>
      <color rgb="FF8D77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0EAD8"/>
        <bgColor indexed="64"/>
      </patternFill>
    </fill>
    <fill>
      <patternFill patternType="solid">
        <fgColor rgb="FFCFBD91"/>
        <bgColor indexed="64"/>
      </patternFill>
    </fill>
    <fill>
      <patternFill patternType="solid">
        <fgColor rgb="FFE0D5BA"/>
        <bgColor indexed="64"/>
      </patternFill>
    </fill>
    <fill>
      <patternFill patternType="solid">
        <fgColor rgb="FFDBCEAD"/>
        <bgColor indexed="64"/>
      </patternFill>
    </fill>
    <fill>
      <patternFill patternType="solid">
        <fgColor rgb="FFB0944E"/>
        <bgColor indexed="64"/>
      </patternFill>
    </fill>
    <fill>
      <patternFill patternType="solid">
        <fgColor rgb="FF8D773F"/>
        <bgColor indexed="64"/>
      </patternFill>
    </fill>
    <fill>
      <patternFill patternType="solid">
        <fgColor rgb="FFE1D4B1"/>
        <bgColor indexed="64"/>
      </patternFill>
    </fill>
    <fill>
      <patternFill patternType="solid">
        <fgColor rgb="FFE9E1C9"/>
        <bgColor indexed="64"/>
      </patternFill>
    </fill>
  </fills>
  <borders count="27">
    <border>
      <left/>
      <right/>
      <top/>
      <bottom/>
      <diagonal/>
    </border>
    <border>
      <left style="thick">
        <color rgb="FFF0EAD8"/>
      </left>
      <right style="thick">
        <color rgb="FFF0EAD8"/>
      </right>
      <top style="thick">
        <color rgb="FFF0EAD8"/>
      </top>
      <bottom style="thick">
        <color rgb="FFF0EAD8"/>
      </bottom>
      <diagonal/>
    </border>
    <border>
      <left/>
      <right/>
      <top style="thick">
        <color rgb="FFF0EAD8"/>
      </top>
      <bottom style="thick">
        <color rgb="FFF0EAD8"/>
      </bottom>
      <diagonal/>
    </border>
    <border>
      <left/>
      <right style="thick">
        <color rgb="FFF0EAD8"/>
      </right>
      <top style="thick">
        <color rgb="FFF0EAD8"/>
      </top>
      <bottom style="thick">
        <color rgb="FFF0EAD8"/>
      </bottom>
      <diagonal/>
    </border>
    <border>
      <left/>
      <right/>
      <top style="thick">
        <color rgb="FFF0EAD8"/>
      </top>
      <bottom/>
      <diagonal/>
    </border>
    <border>
      <left style="thick">
        <color rgb="FFF0EAD8"/>
      </left>
      <right/>
      <top style="thick">
        <color rgb="FFF0EAD8"/>
      </top>
      <bottom style="thick">
        <color rgb="FFF0EAD8"/>
      </bottom>
      <diagonal/>
    </border>
    <border>
      <left style="medium">
        <color rgb="FFCFBD91"/>
      </left>
      <right style="medium">
        <color rgb="FFCFBD91"/>
      </right>
      <top style="medium">
        <color rgb="FFCFBD91"/>
      </top>
      <bottom style="medium">
        <color rgb="FFCFBD91"/>
      </bottom>
      <diagonal/>
    </border>
    <border>
      <left style="medium">
        <color rgb="FFCFBD91"/>
      </left>
      <right/>
      <top style="medium">
        <color rgb="FFCFBD91"/>
      </top>
      <bottom style="medium">
        <color rgb="FFCFBD91"/>
      </bottom>
      <diagonal/>
    </border>
    <border>
      <left/>
      <right/>
      <top style="medium">
        <color rgb="FFCFBD91"/>
      </top>
      <bottom style="medium">
        <color rgb="FFCFBD91"/>
      </bottom>
      <diagonal/>
    </border>
    <border>
      <left/>
      <right style="medium">
        <color rgb="FFCFBD91"/>
      </right>
      <top style="medium">
        <color rgb="FFCFBD91"/>
      </top>
      <bottom style="medium">
        <color rgb="FFCFBD91"/>
      </bottom>
      <diagonal/>
    </border>
    <border>
      <left style="thick">
        <color rgb="FFF0EAD8"/>
      </left>
      <right/>
      <top/>
      <bottom/>
      <diagonal/>
    </border>
    <border>
      <left/>
      <right style="thick">
        <color rgb="FFF0EAD8"/>
      </right>
      <top/>
      <bottom/>
      <diagonal/>
    </border>
    <border>
      <left style="medium">
        <color rgb="FFCFBD91"/>
      </left>
      <right/>
      <top style="medium">
        <color rgb="FFCFBD91"/>
      </top>
      <bottom/>
      <diagonal/>
    </border>
    <border>
      <left style="thick">
        <color rgb="FFF0EAD8"/>
      </left>
      <right/>
      <top/>
      <bottom style="medium">
        <color rgb="FFCFBD91"/>
      </bottom>
      <diagonal/>
    </border>
    <border>
      <left/>
      <right/>
      <top/>
      <bottom style="medium">
        <color rgb="FFCFBD91"/>
      </bottom>
      <diagonal/>
    </border>
    <border>
      <left/>
      <right style="medium">
        <color rgb="FFCFBD91"/>
      </right>
      <top style="medium">
        <color rgb="FFCFBD91"/>
      </top>
      <bottom/>
      <diagonal/>
    </border>
    <border>
      <left/>
      <right/>
      <top style="medium">
        <color rgb="FFCFBD91"/>
      </top>
      <bottom/>
      <diagonal/>
    </border>
    <border>
      <left style="thick">
        <color rgb="FFF0EAD8"/>
      </left>
      <right/>
      <top style="medium">
        <color rgb="FFCFBD91"/>
      </top>
      <bottom/>
      <diagonal/>
    </border>
    <border>
      <left style="thick">
        <color rgb="FFF0EAD8"/>
      </left>
      <right/>
      <top/>
      <bottom style="thick">
        <color rgb="FFF0EAD8"/>
      </bottom>
      <diagonal/>
    </border>
    <border>
      <left/>
      <right/>
      <top/>
      <bottom style="thick">
        <color rgb="FFF0EAD8"/>
      </bottom>
      <diagonal/>
    </border>
    <border>
      <left/>
      <right style="thick">
        <color rgb="FFF0EAD8"/>
      </right>
      <top/>
      <bottom style="thick">
        <color rgb="FFF0EAD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9E1C9"/>
      </left>
      <right style="thick">
        <color rgb="FFE9E1C9"/>
      </right>
      <top style="thick">
        <color rgb="FFE9E1C9"/>
      </top>
      <bottom style="thick">
        <color rgb="FFE9E1C9"/>
      </bottom>
      <diagonal/>
    </border>
    <border>
      <left style="medium">
        <color rgb="FF8D773F"/>
      </left>
      <right style="medium">
        <color rgb="FF8D773F"/>
      </right>
      <top style="medium">
        <color rgb="FF8D773F"/>
      </top>
      <bottom style="medium">
        <color rgb="FF8D773F"/>
      </bottom>
      <diagonal/>
    </border>
    <border>
      <left style="thick">
        <color rgb="FFB0944E"/>
      </left>
      <right style="thick">
        <color rgb="FFB0944E"/>
      </right>
      <top style="thick">
        <color rgb="FFB0944E"/>
      </top>
      <bottom/>
      <diagonal/>
    </border>
    <border>
      <left style="thick">
        <color rgb="FFB0944E"/>
      </left>
      <right style="thick">
        <color rgb="FFB0944E"/>
      </right>
      <top/>
      <bottom style="thick">
        <color rgb="FFB0944E"/>
      </bottom>
      <diagonal/>
    </border>
    <border>
      <left style="thick">
        <color rgb="FFF0EAD8"/>
      </left>
      <right/>
      <top style="thick">
        <color rgb="FFF0EAD8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3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justify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2" borderId="10" xfId="0" applyFill="1" applyBorder="1" applyAlignment="1">
      <alignment horizontal="justify" vertical="center"/>
    </xf>
    <xf numFmtId="0" fontId="0" fillId="2" borderId="0" xfId="0" applyFill="1" applyBorder="1" applyAlignment="1">
      <alignment horizontal="justify" vertical="center"/>
    </xf>
    <xf numFmtId="0" fontId="0" fillId="2" borderId="11" xfId="0" applyFill="1" applyBorder="1" applyAlignment="1">
      <alignment horizontal="justify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center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left" vertical="center"/>
    </xf>
    <xf numFmtId="164" fontId="8" fillId="4" borderId="6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0" borderId="0" xfId="0" applyFont="1"/>
    <xf numFmtId="165" fontId="0" fillId="0" borderId="0" xfId="0" applyNumberFormat="1"/>
    <xf numFmtId="165" fontId="14" fillId="0" borderId="0" xfId="0" applyNumberFormat="1" applyFont="1"/>
    <xf numFmtId="0" fontId="0" fillId="0" borderId="21" xfId="0" applyBorder="1"/>
    <xf numFmtId="165" fontId="14" fillId="0" borderId="21" xfId="0" applyNumberFormat="1" applyFont="1" applyBorder="1"/>
    <xf numFmtId="0" fontId="5" fillId="2" borderId="9" xfId="0" applyFont="1" applyFill="1" applyBorder="1" applyAlignment="1">
      <alignment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5" fillId="2" borderId="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7" fillId="0" borderId="0" xfId="0" applyFont="1"/>
    <xf numFmtId="0" fontId="16" fillId="0" borderId="0" xfId="0" applyFont="1" applyAlignment="1">
      <alignment horizontal="right"/>
    </xf>
    <xf numFmtId="165" fontId="17" fillId="5" borderId="0" xfId="0" applyNumberFormat="1" applyFont="1" applyFill="1" applyAlignment="1">
      <alignment horizontal="center" vertical="center" readingOrder="1"/>
    </xf>
    <xf numFmtId="0" fontId="7" fillId="0" borderId="0" xfId="0" applyFont="1" applyAlignment="1">
      <alignment horizontal="center"/>
    </xf>
    <xf numFmtId="9" fontId="15" fillId="2" borderId="6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5" fillId="2" borderId="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5" fontId="26" fillId="2" borderId="0" xfId="0" applyNumberFormat="1" applyFont="1" applyFill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/>
    <xf numFmtId="14" fontId="0" fillId="0" borderId="0" xfId="0" applyNumberFormat="1" applyBorder="1"/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29" fillId="5" borderId="23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/>
    <xf numFmtId="0" fontId="7" fillId="0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166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left" vertical="center" indent="1"/>
    </xf>
    <xf numFmtId="0" fontId="30" fillId="0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6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0" fillId="0" borderId="0" xfId="0" applyFill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 applyProtection="1">
      <alignment horizontal="left" vertical="center"/>
      <protection locked="0"/>
    </xf>
    <xf numFmtId="164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right" vertical="center" indent="1"/>
    </xf>
    <xf numFmtId="164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right" vertical="center" inden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 indent="1"/>
    </xf>
    <xf numFmtId="0" fontId="8" fillId="4" borderId="8" xfId="0" applyFont="1" applyFill="1" applyBorder="1" applyAlignment="1">
      <alignment horizontal="right" vertical="center" indent="1"/>
    </xf>
    <xf numFmtId="0" fontId="8" fillId="4" borderId="9" xfId="0" applyFont="1" applyFill="1" applyBorder="1" applyAlignment="1">
      <alignment horizontal="right" vertical="center" inden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6" fillId="3" borderId="5" xfId="0" applyNumberFormat="1" applyFont="1" applyFill="1" applyBorder="1" applyAlignment="1">
      <alignment horizontal="right" vertical="center" wrapText="1" indent="1"/>
    </xf>
    <xf numFmtId="164" fontId="6" fillId="3" borderId="3" xfId="0" applyNumberFormat="1" applyFont="1" applyFill="1" applyBorder="1" applyAlignment="1">
      <alignment horizontal="right" vertical="center" wrapText="1" inden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4" fontId="15" fillId="9" borderId="7" xfId="0" applyNumberFormat="1" applyFont="1" applyFill="1" applyBorder="1" applyAlignment="1">
      <alignment horizontal="center" vertical="center" wrapText="1"/>
    </xf>
    <xf numFmtId="14" fontId="15" fillId="9" borderId="9" xfId="0" applyNumberFormat="1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right" vertical="center" wrapText="1"/>
    </xf>
    <xf numFmtId="165" fontId="15" fillId="2" borderId="9" xfId="0" applyNumberFormat="1" applyFont="1" applyFill="1" applyBorder="1" applyAlignment="1">
      <alignment horizontal="right" vertical="center" wrapText="1"/>
    </xf>
    <xf numFmtId="165" fontId="8" fillId="4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AD8"/>
      <color rgb="FFF8F5EE"/>
      <color rgb="FFB0944E"/>
      <color rgb="FF8D773F"/>
      <color rgb="FFE9E1C9"/>
      <color rgb="FFE1D4B1"/>
      <color rgb="FFE6DCC0"/>
      <color rgb="FFDBCEAD"/>
      <color rgb="FFCFBD91"/>
      <color rgb="FFE0D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57151</xdr:rowOff>
    </xdr:from>
    <xdr:to>
      <xdr:col>4</xdr:col>
      <xdr:colOff>145815</xdr:colOff>
      <xdr:row>41</xdr:row>
      <xdr:rowOff>209551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0" y="10191751"/>
          <a:ext cx="1879365" cy="533400"/>
          <a:chOff x="951924" y="71175"/>
          <a:chExt cx="4683671" cy="1227060"/>
        </a:xfrm>
      </xdr:grpSpPr>
      <xdr:pic>
        <xdr:nvPicPr>
          <xdr:cNvPr id="53" name="Imagem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483" b="-1"/>
          <a:stretch/>
        </xdr:blipFill>
        <xdr:spPr>
          <a:xfrm>
            <a:off x="951924" y="71175"/>
            <a:ext cx="3033044" cy="1227060"/>
          </a:xfrm>
          <a:prstGeom prst="rect">
            <a:avLst/>
          </a:prstGeom>
        </xdr:spPr>
      </xdr:pic>
      <xdr:pic>
        <xdr:nvPicPr>
          <xdr:cNvPr id="54" name="Imagem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413" y="539526"/>
            <a:ext cx="1559182" cy="75870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575995</xdr:colOff>
      <xdr:row>40</xdr:row>
      <xdr:rowOff>76200</xdr:rowOff>
    </xdr:from>
    <xdr:to>
      <xdr:col>11</xdr:col>
      <xdr:colOff>920392</xdr:colOff>
      <xdr:row>41</xdr:row>
      <xdr:rowOff>197242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4490770" y="10401300"/>
          <a:ext cx="1754097" cy="311542"/>
          <a:chOff x="1847545" y="1407986"/>
          <a:chExt cx="4354363" cy="703995"/>
        </a:xfrm>
      </xdr:grpSpPr>
      <xdr:pic>
        <xdr:nvPicPr>
          <xdr:cNvPr id="50" name="Imagem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36157" y="1407986"/>
            <a:ext cx="1365751" cy="703995"/>
          </a:xfrm>
          <a:prstGeom prst="rect">
            <a:avLst/>
          </a:prstGeom>
        </xdr:spPr>
      </xdr:pic>
      <xdr:pic>
        <xdr:nvPicPr>
          <xdr:cNvPr id="51" name="Imagem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397450" y="1576491"/>
            <a:ext cx="1454998" cy="421392"/>
          </a:xfrm>
          <a:prstGeom prst="rect">
            <a:avLst/>
          </a:prstGeom>
        </xdr:spPr>
      </xdr:pic>
      <xdr:pic>
        <xdr:nvPicPr>
          <xdr:cNvPr id="52" name="Imagem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55" t="20301" r="38885" b="21442"/>
          <a:stretch/>
        </xdr:blipFill>
        <xdr:spPr>
          <a:xfrm>
            <a:off x="1847545" y="1576491"/>
            <a:ext cx="1524091" cy="45057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19049</xdr:colOff>
      <xdr:row>12</xdr:row>
      <xdr:rowOff>185420</xdr:rowOff>
    </xdr:from>
    <xdr:to>
      <xdr:col>11</xdr:col>
      <xdr:colOff>986099</xdr:colOff>
      <xdr:row>14</xdr:row>
      <xdr:rowOff>20420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9049" y="285242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9525</xdr:colOff>
      <xdr:row>9</xdr:row>
      <xdr:rowOff>28575</xdr:rowOff>
    </xdr:from>
    <xdr:to>
      <xdr:col>11</xdr:col>
      <xdr:colOff>958800</xdr:colOff>
      <xdr:row>9</xdr:row>
      <xdr:rowOff>74294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5" y="1771650"/>
          <a:ext cx="6273750" cy="45719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19049</xdr:colOff>
      <xdr:row>11</xdr:row>
      <xdr:rowOff>1</xdr:rowOff>
    </xdr:from>
    <xdr:to>
      <xdr:col>11</xdr:col>
      <xdr:colOff>986099</xdr:colOff>
      <xdr:row>12</xdr:row>
      <xdr:rowOff>9525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049" y="2324101"/>
          <a:ext cx="6282000" cy="352424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19051</xdr:colOff>
      <xdr:row>11</xdr:row>
      <xdr:rowOff>9525</xdr:rowOff>
    </xdr:from>
    <xdr:to>
      <xdr:col>12</xdr:col>
      <xdr:colOff>0</xdr:colOff>
      <xdr:row>12</xdr:row>
      <xdr:rowOff>0</xdr:rowOff>
    </xdr:to>
    <xdr:sp macro="" textlink="">
      <xdr:nvSpPr>
        <xdr:cNvPr id="18" name="CaixaDeTexto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051" y="2428875"/>
          <a:ext cx="6276974" cy="33337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 algn="ctr">
            <a:spcAft>
              <a:spcPts val="0"/>
            </a:spcAft>
          </a:pPr>
          <a:r>
            <a:rPr lang="pt-PT" sz="1300" b="1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VALIDAÇÃO DE ENQUADRAMENTO DO</a:t>
          </a:r>
          <a:r>
            <a:rPr lang="pt-PT" sz="1300" b="1" kern="1200" baseline="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BENEFICIÁRIO DIRETO </a:t>
          </a:r>
          <a:r>
            <a:rPr lang="pt-PT" sz="1300" b="1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1º DIREITO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12</xdr:row>
      <xdr:rowOff>171450</xdr:rowOff>
    </xdr:from>
    <xdr:to>
      <xdr:col>8</xdr:col>
      <xdr:colOff>495936</xdr:colOff>
      <xdr:row>14</xdr:row>
      <xdr:rowOff>47625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8575" y="2895600"/>
          <a:ext cx="5363211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pt-PT" sz="1200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Identificação 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19049</xdr:colOff>
      <xdr:row>24</xdr:row>
      <xdr:rowOff>185420</xdr:rowOff>
    </xdr:from>
    <xdr:to>
      <xdr:col>11</xdr:col>
      <xdr:colOff>986099</xdr:colOff>
      <xdr:row>26</xdr:row>
      <xdr:rowOff>20420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49" y="4957445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28574</xdr:colOff>
      <xdr:row>24</xdr:row>
      <xdr:rowOff>171450</xdr:rowOff>
    </xdr:from>
    <xdr:to>
      <xdr:col>11</xdr:col>
      <xdr:colOff>714374</xdr:colOff>
      <xdr:row>26</xdr:row>
      <xdr:rowOff>47625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8574" y="5038725"/>
          <a:ext cx="6010275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pt-PT" sz="1200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Solução</a:t>
          </a:r>
          <a:r>
            <a:rPr lang="pt-PT" sz="1200" kern="1200" baseline="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habitacional a que se propõe </a:t>
          </a:r>
          <a:r>
            <a:rPr lang="pt-PT" sz="1000" kern="1200" baseline="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(selecione a opção/as opções aplicáveis com um "X")</a:t>
          </a:r>
          <a:endParaRPr lang="pt-PT" sz="900" kern="1200" baseline="0">
            <a:solidFill>
              <a:srgbClr val="FFFFFF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19049</xdr:colOff>
      <xdr:row>32</xdr:row>
      <xdr:rowOff>185420</xdr:rowOff>
    </xdr:from>
    <xdr:to>
      <xdr:col>11</xdr:col>
      <xdr:colOff>986099</xdr:colOff>
      <xdr:row>34</xdr:row>
      <xdr:rowOff>20420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9049" y="6786245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28574</xdr:colOff>
      <xdr:row>32</xdr:row>
      <xdr:rowOff>171450</xdr:rowOff>
    </xdr:from>
    <xdr:to>
      <xdr:col>11</xdr:col>
      <xdr:colOff>942974</xdr:colOff>
      <xdr:row>34</xdr:row>
      <xdr:rowOff>47625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8574" y="6867525"/>
          <a:ext cx="6238875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Condição indigna em que se encontra a viver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(indique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condição/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as condições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com um "X")</a:t>
          </a:r>
        </a:p>
      </xdr:txBody>
    </xdr:sp>
    <xdr:clientData/>
  </xdr:twoCellAnchor>
  <xdr:twoCellAnchor editAs="oneCell">
    <xdr:from>
      <xdr:col>2</xdr:col>
      <xdr:colOff>438150</xdr:colOff>
      <xdr:row>0</xdr:row>
      <xdr:rowOff>9526</xdr:rowOff>
    </xdr:from>
    <xdr:to>
      <xdr:col>10</xdr:col>
      <xdr:colOff>180975</xdr:colOff>
      <xdr:row>8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" y="9526"/>
          <a:ext cx="4105275" cy="1685924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42</xdr:row>
      <xdr:rowOff>0</xdr:rowOff>
    </xdr:from>
    <xdr:to>
      <xdr:col>11</xdr:col>
      <xdr:colOff>986099</xdr:colOff>
      <xdr:row>43</xdr:row>
      <xdr:rowOff>20420</xdr:rowOff>
    </xdr:to>
    <xdr:sp macro="" textlink="">
      <xdr:nvSpPr>
        <xdr:cNvPr id="55" name="Retângul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9049" y="1075817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42</xdr:row>
      <xdr:rowOff>0</xdr:rowOff>
    </xdr:from>
    <xdr:to>
      <xdr:col>11</xdr:col>
      <xdr:colOff>666750</xdr:colOff>
      <xdr:row>43</xdr:row>
      <xdr:rowOff>47625</xdr:rowOff>
    </xdr:to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8575" y="10706100"/>
          <a:ext cx="5962650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Causas de exclusão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(indique "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S" se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sim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 "N" se não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- preencha todas as opções)</a:t>
          </a:r>
        </a:p>
        <a:p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19049</xdr:colOff>
      <xdr:row>50</xdr:row>
      <xdr:rowOff>185420</xdr:rowOff>
    </xdr:from>
    <xdr:to>
      <xdr:col>11</xdr:col>
      <xdr:colOff>986099</xdr:colOff>
      <xdr:row>52</xdr:row>
      <xdr:rowOff>20420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9049" y="1306322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50</xdr:row>
      <xdr:rowOff>152400</xdr:rowOff>
    </xdr:from>
    <xdr:to>
      <xdr:col>8</xdr:col>
      <xdr:colOff>495936</xdr:colOff>
      <xdr:row>52</xdr:row>
      <xdr:rowOff>28575</xdr:rowOff>
    </xdr:to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8575" y="12620625"/>
          <a:ext cx="4382136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Dados do</a:t>
          </a:r>
          <a:r>
            <a:rPr lang="pt-PT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agregado familiar</a:t>
          </a:r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19049</xdr:colOff>
      <xdr:row>79</xdr:row>
      <xdr:rowOff>185420</xdr:rowOff>
    </xdr:from>
    <xdr:to>
      <xdr:col>11</xdr:col>
      <xdr:colOff>986099</xdr:colOff>
      <xdr:row>81</xdr:row>
      <xdr:rowOff>20420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9049" y="13063220"/>
          <a:ext cx="6272475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79</xdr:row>
      <xdr:rowOff>66675</xdr:rowOff>
    </xdr:from>
    <xdr:to>
      <xdr:col>8</xdr:col>
      <xdr:colOff>495936</xdr:colOff>
      <xdr:row>81</xdr:row>
      <xdr:rowOff>28575</xdr:rowOff>
    </xdr:to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8575" y="17792700"/>
          <a:ext cx="4382136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Apreciação</a:t>
          </a:r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78</xdr:row>
      <xdr:rowOff>28575</xdr:rowOff>
    </xdr:from>
    <xdr:to>
      <xdr:col>11</xdr:col>
      <xdr:colOff>987375</xdr:colOff>
      <xdr:row>78</xdr:row>
      <xdr:rowOff>74294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9525" y="1771650"/>
          <a:ext cx="6283275" cy="45719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9:W86"/>
  <sheetViews>
    <sheetView showGridLines="0" tabSelected="1" zoomScaleNormal="100" workbookViewId="0">
      <selection activeCell="A45" sqref="A45"/>
    </sheetView>
  </sheetViews>
  <sheetFormatPr defaultRowHeight="15" x14ac:dyDescent="0.25"/>
  <cols>
    <col min="1" max="2" width="4.7109375" style="1" customWidth="1"/>
    <col min="3" max="3" width="11.85546875" style="1" customWidth="1"/>
    <col min="4" max="5" width="4.7109375" style="1" customWidth="1"/>
    <col min="6" max="6" width="9.140625" style="1"/>
    <col min="7" max="7" width="14.140625" style="1" customWidth="1"/>
    <col min="8" max="8" width="4.7109375" style="1" customWidth="1"/>
    <col min="9" max="9" width="8.85546875" style="1" customWidth="1"/>
    <col min="10" max="10" width="7.28515625" style="1" customWidth="1"/>
    <col min="11" max="11" width="5" style="1" customWidth="1"/>
    <col min="12" max="12" width="14.42578125" style="1" customWidth="1"/>
    <col min="13" max="13" width="5.28515625" style="1" customWidth="1"/>
    <col min="14" max="14" width="13.140625" style="1" customWidth="1"/>
    <col min="15" max="16" width="9.140625" style="1"/>
    <col min="17" max="17" width="5.85546875" style="1" customWidth="1"/>
    <col min="18" max="18" width="12.5703125" style="1" customWidth="1"/>
    <col min="19" max="19" width="9.140625" style="1"/>
    <col min="20" max="20" width="13.28515625" style="1" customWidth="1"/>
    <col min="21" max="21" width="14.5703125" style="1" customWidth="1"/>
    <col min="22" max="16384" width="9.140625" style="1"/>
  </cols>
  <sheetData>
    <row r="9" spans="1:12" ht="15.75" customHeight="1" x14ac:dyDescent="0.25"/>
    <row r="10" spans="1:12" s="2" customFormat="1" ht="6" customHeight="1" x14ac:dyDescent="0.2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39.950000000000003" customHeight="1" x14ac:dyDescent="0.25">
      <c r="A11" s="133" t="s">
        <v>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</row>
    <row r="12" spans="1:12" ht="27" customHeight="1" x14ac:dyDescent="0.25"/>
    <row r="13" spans="1:12" ht="15.95" customHeight="1" x14ac:dyDescent="0.25"/>
    <row r="14" spans="1:12" ht="18" customHeight="1" x14ac:dyDescent="0.25"/>
    <row r="15" spans="1:12" ht="9" customHeight="1" x14ac:dyDescent="0.25"/>
    <row r="16" spans="1:12" ht="24" customHeight="1" x14ac:dyDescent="0.25">
      <c r="A16" s="134" t="s">
        <v>1</v>
      </c>
      <c r="B16" s="134"/>
      <c r="C16" s="134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ht="9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4" customHeight="1" x14ac:dyDescent="0.25">
      <c r="A18" s="134" t="s">
        <v>2</v>
      </c>
      <c r="B18" s="134"/>
      <c r="C18" s="135"/>
      <c r="D18" s="135"/>
      <c r="E18" s="135"/>
      <c r="F18" s="135"/>
      <c r="G18" s="135"/>
      <c r="H18" s="135"/>
      <c r="I18" s="135"/>
      <c r="J18" s="7" t="s">
        <v>3</v>
      </c>
      <c r="K18" s="7"/>
      <c r="L18" s="109"/>
    </row>
    <row r="19" spans="1:12" ht="9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4" customHeight="1" x14ac:dyDescent="0.25">
      <c r="A20" s="134" t="s">
        <v>4</v>
      </c>
      <c r="B20" s="134"/>
      <c r="C20" s="135"/>
      <c r="D20" s="135"/>
      <c r="E20" s="11"/>
      <c r="F20" s="11"/>
      <c r="G20" s="106" t="s">
        <v>5</v>
      </c>
      <c r="H20" s="135"/>
      <c r="I20" s="135"/>
      <c r="J20" s="135"/>
      <c r="K20" s="135"/>
      <c r="L20" s="135"/>
    </row>
    <row r="21" spans="1:12" ht="9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4" customHeight="1" x14ac:dyDescent="0.25">
      <c r="A22" s="3" t="s">
        <v>6</v>
      </c>
      <c r="B22" s="3"/>
      <c r="C22" s="5"/>
      <c r="D22" s="135"/>
      <c r="E22" s="135"/>
      <c r="F22" s="135"/>
      <c r="G22" s="106" t="s">
        <v>7</v>
      </c>
      <c r="H22" s="135"/>
      <c r="I22" s="135"/>
      <c r="J22" s="7" t="s">
        <v>8</v>
      </c>
      <c r="K22" s="135"/>
      <c r="L22" s="135"/>
    </row>
    <row r="23" spans="1:12" ht="9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4" customHeight="1" thickTop="1" thickBot="1" x14ac:dyDescent="0.3">
      <c r="A24" s="110"/>
      <c r="B24" s="116" t="s">
        <v>85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2" ht="15.95" customHeight="1" thickTop="1" x14ac:dyDescent="0.25"/>
    <row r="26" spans="1:12" ht="18" customHeight="1" x14ac:dyDescent="0.25"/>
    <row r="27" spans="1:12" ht="9" customHeight="1" thickBot="1" x14ac:dyDescent="0.3"/>
    <row r="28" spans="1:12" ht="27.95" customHeight="1" thickTop="1" thickBot="1" x14ac:dyDescent="0.3">
      <c r="A28" s="110"/>
      <c r="B28" s="118" t="s">
        <v>9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9"/>
    </row>
    <row r="29" spans="1:12" ht="9" customHeight="1" thickTop="1" thickBot="1" x14ac:dyDescent="0.3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27.95" customHeight="1" thickTop="1" thickBot="1" x14ac:dyDescent="0.3">
      <c r="A30" s="110"/>
      <c r="B30" s="118" t="s">
        <v>10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9"/>
    </row>
    <row r="31" spans="1:12" ht="9" customHeight="1" thickTop="1" thickBot="1" x14ac:dyDescent="0.3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27.95" customHeight="1" thickTop="1" thickBot="1" x14ac:dyDescent="0.3">
      <c r="A32" s="110"/>
      <c r="B32" s="118" t="s">
        <v>11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9"/>
    </row>
    <row r="33" spans="1:23" ht="15.95" customHeight="1" thickTop="1" x14ac:dyDescent="0.25"/>
    <row r="34" spans="1:23" ht="18" customHeight="1" x14ac:dyDescent="0.25"/>
    <row r="35" spans="1:23" ht="9" customHeight="1" thickBot="1" x14ac:dyDescent="0.3"/>
    <row r="36" spans="1:23" ht="27.95" customHeight="1" thickTop="1" thickBot="1" x14ac:dyDescent="0.3">
      <c r="A36" s="110"/>
      <c r="B36" s="125" t="s">
        <v>12</v>
      </c>
      <c r="C36" s="125"/>
      <c r="D36" s="111"/>
      <c r="E36" s="125" t="s">
        <v>13</v>
      </c>
      <c r="F36" s="125"/>
      <c r="G36" s="125"/>
      <c r="H36" s="111"/>
      <c r="I36" s="120" t="s">
        <v>14</v>
      </c>
      <c r="J36" s="121"/>
      <c r="K36" s="111"/>
      <c r="L36" s="8" t="s">
        <v>15</v>
      </c>
    </row>
    <row r="37" spans="1:23" ht="15" customHeight="1" thickTop="1" thickBot="1" x14ac:dyDescent="0.3">
      <c r="A37" s="129" t="s">
        <v>79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1"/>
    </row>
    <row r="38" spans="1:23" ht="123.75" customHeight="1" thickTop="1" thickBot="1" x14ac:dyDescent="0.3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8"/>
    </row>
    <row r="39" spans="1:23" ht="37.5" customHeight="1" thickTop="1" x14ac:dyDescent="0.25">
      <c r="A39" s="124" t="s">
        <v>16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2" spans="1:23" ht="21.75" customHeight="1" x14ac:dyDescent="0.25"/>
    <row r="43" spans="1:23" ht="18" customHeight="1" x14ac:dyDescent="0.25"/>
    <row r="44" spans="1:23" ht="9" customHeight="1" thickBot="1" x14ac:dyDescent="0.3"/>
    <row r="45" spans="1:23" ht="27.95" customHeight="1" thickTop="1" thickBot="1" x14ac:dyDescent="0.3">
      <c r="A45" s="110"/>
      <c r="B45" s="118" t="s">
        <v>17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9"/>
      <c r="S45" s="12"/>
      <c r="T45" s="13"/>
      <c r="U45" s="13"/>
      <c r="V45" s="13"/>
      <c r="W45" s="13"/>
    </row>
    <row r="46" spans="1:23" ht="9" customHeight="1" thickTop="1" thickBot="1" x14ac:dyDescent="0.3">
      <c r="A46" s="6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S46" s="12"/>
      <c r="T46" s="12"/>
      <c r="U46" s="12"/>
      <c r="V46" s="12"/>
      <c r="W46" s="12"/>
    </row>
    <row r="47" spans="1:23" ht="27.95" customHeight="1" thickTop="1" thickBot="1" x14ac:dyDescent="0.3">
      <c r="A47" s="110"/>
      <c r="B47" s="118" t="s">
        <v>18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9"/>
      <c r="S47" s="12"/>
      <c r="T47" s="12"/>
      <c r="U47" s="12"/>
      <c r="V47" s="12"/>
      <c r="W47" s="12"/>
    </row>
    <row r="48" spans="1:23" ht="9" customHeight="1" thickTop="1" thickBot="1" x14ac:dyDescent="0.3">
      <c r="A48" s="6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S48" s="12"/>
      <c r="T48" s="12"/>
      <c r="U48" s="14"/>
      <c r="V48" s="12"/>
      <c r="W48" s="12"/>
    </row>
    <row r="49" spans="1:23" ht="27.95" customHeight="1" thickTop="1" thickBot="1" x14ac:dyDescent="0.3">
      <c r="A49" s="110"/>
      <c r="B49" s="118" t="s">
        <v>19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9"/>
      <c r="S49" s="12"/>
      <c r="T49" s="12"/>
      <c r="U49" s="12"/>
      <c r="V49" s="12"/>
      <c r="W49" s="12"/>
    </row>
    <row r="50" spans="1:23" ht="37.5" customHeight="1" thickTop="1" x14ac:dyDescent="0.25">
      <c r="A50" s="124" t="s">
        <v>20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S50" s="12"/>
      <c r="T50" s="12"/>
      <c r="U50" s="12"/>
      <c r="V50" s="12"/>
      <c r="W50" s="12"/>
    </row>
    <row r="51" spans="1:23" ht="14.1" customHeight="1" x14ac:dyDescent="0.25">
      <c r="S51" s="12"/>
      <c r="T51" s="12"/>
      <c r="U51" s="12"/>
      <c r="V51" s="12"/>
      <c r="W51" s="12"/>
    </row>
    <row r="52" spans="1:23" ht="18" customHeight="1" x14ac:dyDescent="0.25">
      <c r="S52" s="12"/>
      <c r="T52" s="14"/>
      <c r="U52" s="12"/>
      <c r="V52" s="14"/>
      <c r="W52" s="12"/>
    </row>
    <row r="53" spans="1:23" ht="9" customHeight="1" thickBot="1" x14ac:dyDescent="0.3">
      <c r="S53" s="12"/>
      <c r="T53" s="12"/>
      <c r="U53" s="12"/>
      <c r="V53" s="12"/>
      <c r="W53" s="12"/>
    </row>
    <row r="54" spans="1:23" ht="27.95" customHeight="1" thickTop="1" thickBot="1" x14ac:dyDescent="0.3">
      <c r="A54" s="125" t="s">
        <v>21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27.95" customHeight="1" thickTop="1" thickBot="1" x14ac:dyDescent="0.3">
      <c r="A55" s="10" t="s">
        <v>22</v>
      </c>
      <c r="B55" s="9"/>
      <c r="C55" s="9"/>
      <c r="D55" s="8"/>
      <c r="E55" s="9"/>
      <c r="F55" s="9"/>
      <c r="G55" s="9"/>
      <c r="H55" s="9"/>
      <c r="I55" s="9"/>
      <c r="J55" s="112"/>
      <c r="K55" s="122">
        <v>0</v>
      </c>
      <c r="L55" s="123"/>
      <c r="S55" s="12"/>
      <c r="T55" s="14"/>
      <c r="U55" s="12"/>
      <c r="V55" s="14"/>
      <c r="W55" s="12"/>
    </row>
    <row r="56" spans="1:23" ht="9" customHeight="1" thickTop="1" thickBot="1" x14ac:dyDescent="0.3">
      <c r="S56" s="12"/>
      <c r="T56" s="12"/>
      <c r="U56" s="12"/>
      <c r="V56" s="12"/>
      <c r="W56" s="12"/>
    </row>
    <row r="57" spans="1:23" ht="27.95" customHeight="1" thickTop="1" thickBot="1" x14ac:dyDescent="0.3">
      <c r="A57" s="143" t="s">
        <v>82</v>
      </c>
      <c r="B57" s="144"/>
      <c r="C57" s="144"/>
      <c r="D57" s="144"/>
      <c r="E57" s="144"/>
      <c r="F57" s="144"/>
      <c r="G57" s="144"/>
      <c r="H57" s="144"/>
      <c r="I57" s="144"/>
      <c r="J57" s="145"/>
      <c r="K57" s="169">
        <f>L71</f>
        <v>0</v>
      </c>
      <c r="L57" s="170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9" customHeight="1" thickTop="1" thickBot="1" x14ac:dyDescent="0.3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  <c r="S58" s="12"/>
      <c r="T58" s="14"/>
      <c r="U58" s="12"/>
      <c r="V58" s="14"/>
      <c r="W58" s="12"/>
    </row>
    <row r="59" spans="1:23" ht="36" customHeight="1" thickBot="1" x14ac:dyDescent="0.3">
      <c r="A59" s="171" t="s">
        <v>66</v>
      </c>
      <c r="B59" s="153"/>
      <c r="C59" s="172"/>
      <c r="D59" s="146" t="s">
        <v>45</v>
      </c>
      <c r="E59" s="146"/>
      <c r="F59" s="52" t="s">
        <v>67</v>
      </c>
      <c r="G59" s="52" t="s">
        <v>44</v>
      </c>
      <c r="H59" s="171" t="s">
        <v>53</v>
      </c>
      <c r="I59" s="172"/>
      <c r="J59" s="146" t="s">
        <v>83</v>
      </c>
      <c r="K59" s="146"/>
      <c r="L59" s="146"/>
      <c r="S59" s="12"/>
      <c r="T59" s="12"/>
      <c r="U59" s="12"/>
      <c r="V59" s="12"/>
      <c r="W59" s="12"/>
    </row>
    <row r="60" spans="1:23" ht="15" customHeight="1" thickBot="1" x14ac:dyDescent="0.3">
      <c r="A60" s="162">
        <v>0</v>
      </c>
      <c r="B60" s="163"/>
      <c r="C60" s="164"/>
      <c r="D60" s="147">
        <v>0</v>
      </c>
      <c r="E60" s="147"/>
      <c r="F60" s="114"/>
      <c r="G60" s="115">
        <v>0</v>
      </c>
      <c r="H60" s="139"/>
      <c r="I60" s="140"/>
      <c r="J60" s="136">
        <v>0</v>
      </c>
      <c r="K60" s="137"/>
      <c r="L60" s="138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5" customHeight="1" thickBot="1" x14ac:dyDescent="0.3">
      <c r="A61" s="162"/>
      <c r="B61" s="163"/>
      <c r="C61" s="164"/>
      <c r="D61" s="147"/>
      <c r="E61" s="147"/>
      <c r="F61" s="114"/>
      <c r="G61" s="115"/>
      <c r="H61" s="139"/>
      <c r="I61" s="140"/>
      <c r="J61" s="136"/>
      <c r="K61" s="137"/>
      <c r="L61" s="138"/>
      <c r="S61" s="12"/>
      <c r="T61" s="14"/>
      <c r="U61" s="12"/>
      <c r="V61" s="14"/>
      <c r="W61" s="12"/>
    </row>
    <row r="62" spans="1:23" ht="15" customHeight="1" thickBot="1" x14ac:dyDescent="0.3">
      <c r="A62" s="162"/>
      <c r="B62" s="163"/>
      <c r="C62" s="164"/>
      <c r="D62" s="147"/>
      <c r="E62" s="147"/>
      <c r="F62" s="114"/>
      <c r="G62" s="115"/>
      <c r="H62" s="139"/>
      <c r="I62" s="140"/>
      <c r="J62" s="136"/>
      <c r="K62" s="137"/>
      <c r="L62" s="138"/>
      <c r="S62" s="12"/>
      <c r="T62" s="12"/>
      <c r="U62" s="12"/>
      <c r="V62" s="12"/>
      <c r="W62" s="12"/>
    </row>
    <row r="63" spans="1:23" ht="15" customHeight="1" thickBot="1" x14ac:dyDescent="0.3">
      <c r="A63" s="162"/>
      <c r="B63" s="163"/>
      <c r="C63" s="164"/>
      <c r="D63" s="147"/>
      <c r="E63" s="147"/>
      <c r="F63" s="114"/>
      <c r="G63" s="115"/>
      <c r="H63" s="139"/>
      <c r="I63" s="140"/>
      <c r="J63" s="136"/>
      <c r="K63" s="137"/>
      <c r="L63" s="138"/>
      <c r="N63" s="12"/>
      <c r="O63" s="12"/>
      <c r="P63" s="12"/>
      <c r="Q63" s="12"/>
      <c r="R63" s="12"/>
      <c r="S63" s="113"/>
      <c r="T63" s="15"/>
      <c r="U63" s="12"/>
      <c r="V63" s="16"/>
      <c r="W63" s="12"/>
    </row>
    <row r="64" spans="1:23" ht="15" customHeight="1" thickBot="1" x14ac:dyDescent="0.3">
      <c r="A64" s="162"/>
      <c r="B64" s="163"/>
      <c r="C64" s="164"/>
      <c r="D64" s="147"/>
      <c r="E64" s="147"/>
      <c r="F64" s="114"/>
      <c r="G64" s="115"/>
      <c r="H64" s="139"/>
      <c r="I64" s="140"/>
      <c r="J64" s="136"/>
      <c r="K64" s="137"/>
      <c r="L64" s="138"/>
      <c r="N64" s="12"/>
      <c r="O64" s="12"/>
      <c r="P64" s="12"/>
      <c r="Q64" s="12"/>
      <c r="R64" s="12"/>
      <c r="S64" s="12"/>
      <c r="T64" s="15"/>
      <c r="U64" s="12"/>
      <c r="V64" s="16"/>
      <c r="W64" s="12"/>
    </row>
    <row r="65" spans="1:23" ht="15" customHeight="1" thickBot="1" x14ac:dyDescent="0.3">
      <c r="A65" s="162"/>
      <c r="B65" s="163"/>
      <c r="C65" s="164"/>
      <c r="D65" s="147"/>
      <c r="E65" s="147"/>
      <c r="F65" s="114"/>
      <c r="G65" s="115"/>
      <c r="H65" s="139"/>
      <c r="I65" s="140"/>
      <c r="J65" s="136"/>
      <c r="K65" s="137"/>
      <c r="L65" s="138"/>
      <c r="N65" s="12"/>
      <c r="O65" s="12"/>
      <c r="P65" s="12"/>
      <c r="Q65" s="12"/>
      <c r="R65" s="12"/>
      <c r="S65" s="12"/>
      <c r="T65" s="15"/>
      <c r="U65" s="12"/>
      <c r="V65" s="16"/>
      <c r="W65" s="12"/>
    </row>
    <row r="66" spans="1:23" ht="15" customHeight="1" thickBot="1" x14ac:dyDescent="0.3">
      <c r="A66" s="162"/>
      <c r="B66" s="163"/>
      <c r="C66" s="164"/>
      <c r="D66" s="147"/>
      <c r="E66" s="147"/>
      <c r="F66" s="114"/>
      <c r="G66" s="115"/>
      <c r="H66" s="139"/>
      <c r="I66" s="140"/>
      <c r="J66" s="136"/>
      <c r="K66" s="137"/>
      <c r="L66" s="138"/>
      <c r="N66" s="12"/>
      <c r="O66" s="12"/>
      <c r="P66" s="12"/>
      <c r="Q66" s="12"/>
      <c r="R66" s="12"/>
      <c r="S66" s="12"/>
      <c r="T66" s="15"/>
      <c r="U66" s="12"/>
      <c r="V66" s="16"/>
      <c r="W66" s="12"/>
    </row>
    <row r="67" spans="1:23" ht="15" customHeight="1" thickBot="1" x14ac:dyDescent="0.3">
      <c r="A67" s="162"/>
      <c r="B67" s="163"/>
      <c r="C67" s="164"/>
      <c r="D67" s="147"/>
      <c r="E67" s="147"/>
      <c r="F67" s="114"/>
      <c r="G67" s="115"/>
      <c r="H67" s="139"/>
      <c r="I67" s="140"/>
      <c r="J67" s="136"/>
      <c r="K67" s="137"/>
      <c r="L67" s="138"/>
      <c r="N67" s="12"/>
      <c r="O67" s="12"/>
      <c r="P67" s="12"/>
      <c r="Q67" s="12"/>
      <c r="R67" s="12"/>
      <c r="S67" s="12"/>
      <c r="T67" s="15"/>
      <c r="U67" s="12"/>
      <c r="V67" s="16"/>
      <c r="W67" s="12"/>
    </row>
    <row r="68" spans="1:23" ht="15" customHeight="1" thickBot="1" x14ac:dyDescent="0.3">
      <c r="A68" s="149"/>
      <c r="B68" s="150"/>
      <c r="C68" s="151"/>
      <c r="D68" s="151"/>
      <c r="E68" s="151"/>
      <c r="F68" s="151"/>
      <c r="G68" s="49"/>
      <c r="H68" s="151" t="s">
        <v>40</v>
      </c>
      <c r="I68" s="154"/>
      <c r="J68" s="152">
        <f>SUM(J60:L67)</f>
        <v>0</v>
      </c>
      <c r="K68" s="153"/>
      <c r="L68" s="153"/>
      <c r="N68" s="12"/>
      <c r="O68" s="12"/>
      <c r="P68" s="12"/>
      <c r="Q68" s="12"/>
      <c r="R68" s="12"/>
      <c r="S68" s="12"/>
      <c r="T68" s="15"/>
      <c r="U68" s="12"/>
      <c r="V68" s="16"/>
      <c r="W68" s="12"/>
    </row>
    <row r="69" spans="1:23" ht="9" customHeight="1" thickBot="1" x14ac:dyDescent="0.3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  <c r="N69" s="12"/>
      <c r="O69" s="12"/>
      <c r="P69" s="12"/>
      <c r="Q69" s="12"/>
      <c r="R69" s="12"/>
      <c r="S69" s="12"/>
      <c r="T69" s="15"/>
      <c r="U69" s="12"/>
      <c r="V69" s="16"/>
      <c r="W69" s="12"/>
    </row>
    <row r="70" spans="1:23" ht="14.1" customHeight="1" thickBot="1" x14ac:dyDescent="0.3">
      <c r="A70" s="155"/>
      <c r="B70" s="156"/>
      <c r="C70" s="156"/>
      <c r="D70" s="156"/>
      <c r="E70" s="29"/>
      <c r="F70" s="18"/>
      <c r="G70" s="20" t="s">
        <v>35</v>
      </c>
      <c r="H70" s="160" t="s">
        <v>25</v>
      </c>
      <c r="I70" s="161"/>
      <c r="J70" s="160" t="s">
        <v>26</v>
      </c>
      <c r="K70" s="161"/>
      <c r="L70" s="21" t="s">
        <v>27</v>
      </c>
      <c r="N70" s="12"/>
      <c r="O70" s="12"/>
      <c r="P70" s="12"/>
      <c r="Q70" s="12"/>
      <c r="R70" s="12"/>
      <c r="S70" s="22"/>
      <c r="T70" s="23"/>
      <c r="U70" s="22"/>
      <c r="V70" s="16"/>
      <c r="W70" s="12"/>
    </row>
    <row r="71" spans="1:23" ht="15" customHeight="1" thickBot="1" x14ac:dyDescent="0.3">
      <c r="A71" s="157" t="s">
        <v>28</v>
      </c>
      <c r="B71" s="158"/>
      <c r="C71" s="158"/>
      <c r="D71" s="158"/>
      <c r="E71" s="158"/>
      <c r="F71" s="159"/>
      <c r="G71" s="20">
        <f>'auxiliar-cálculo'!L17</f>
        <v>0</v>
      </c>
      <c r="H71" s="141">
        <v>1</v>
      </c>
      <c r="I71" s="142"/>
      <c r="J71" s="141">
        <f>G71*H71</f>
        <v>0</v>
      </c>
      <c r="K71" s="142"/>
      <c r="L71" s="37">
        <f>'auxiliar-cálculo'!S17</f>
        <v>0</v>
      </c>
      <c r="N71" s="12"/>
      <c r="O71" s="12"/>
      <c r="P71" s="12"/>
      <c r="Q71" s="12"/>
      <c r="R71" s="12"/>
      <c r="S71" s="22"/>
      <c r="T71" s="23"/>
      <c r="U71" s="22"/>
      <c r="V71" s="16"/>
      <c r="W71" s="12"/>
    </row>
    <row r="72" spans="1:23" ht="15" customHeight="1" thickBot="1" x14ac:dyDescent="0.3">
      <c r="A72" s="157" t="s">
        <v>38</v>
      </c>
      <c r="B72" s="158"/>
      <c r="C72" s="158"/>
      <c r="D72" s="158"/>
      <c r="E72" s="158"/>
      <c r="F72" s="159"/>
      <c r="G72" s="20">
        <f>'auxiliar-cálculo'!L18</f>
        <v>0</v>
      </c>
      <c r="H72" s="141">
        <v>0.7</v>
      </c>
      <c r="I72" s="142"/>
      <c r="J72" s="141">
        <f t="shared" ref="J72:J73" si="0">G72*H72</f>
        <v>0</v>
      </c>
      <c r="K72" s="142"/>
      <c r="L72" s="19"/>
      <c r="N72" s="22"/>
      <c r="O72" s="12"/>
      <c r="P72" s="12"/>
      <c r="Q72" s="12"/>
      <c r="R72" s="22"/>
      <c r="S72" s="22"/>
      <c r="T72" s="23"/>
      <c r="U72" s="22"/>
      <c r="V72" s="16"/>
      <c r="W72" s="12"/>
    </row>
    <row r="73" spans="1:23" ht="15" customHeight="1" thickBot="1" x14ac:dyDescent="0.3">
      <c r="A73" s="157" t="s">
        <v>63</v>
      </c>
      <c r="B73" s="158"/>
      <c r="C73" s="158"/>
      <c r="D73" s="158"/>
      <c r="E73" s="158"/>
      <c r="F73" s="159"/>
      <c r="G73" s="20">
        <f>'auxiliar-cálculo'!L19</f>
        <v>0</v>
      </c>
      <c r="H73" s="141">
        <v>0.25</v>
      </c>
      <c r="I73" s="142"/>
      <c r="J73" s="141">
        <f t="shared" si="0"/>
        <v>0</v>
      </c>
      <c r="K73" s="142"/>
      <c r="L73" s="19"/>
      <c r="N73" s="22"/>
      <c r="O73" s="12"/>
      <c r="P73" s="12"/>
      <c r="Q73" s="12"/>
      <c r="R73" s="22"/>
      <c r="S73" s="22"/>
      <c r="T73" s="23"/>
      <c r="U73" s="22"/>
      <c r="V73" s="16"/>
      <c r="W73" s="12"/>
    </row>
    <row r="74" spans="1:23" ht="15" customHeight="1" thickBot="1" x14ac:dyDescent="0.3">
      <c r="A74" s="157" t="s">
        <v>59</v>
      </c>
      <c r="B74" s="158"/>
      <c r="C74" s="158"/>
      <c r="D74" s="158"/>
      <c r="E74" s="158"/>
      <c r="F74" s="159"/>
      <c r="G74" s="20">
        <f>'auxiliar-cálculo'!L20</f>
        <v>0</v>
      </c>
      <c r="H74" s="141">
        <v>0.5</v>
      </c>
      <c r="I74" s="142"/>
      <c r="J74" s="141">
        <f t="shared" ref="J74:J76" si="1">G74*H74</f>
        <v>0</v>
      </c>
      <c r="K74" s="142"/>
      <c r="L74" s="19"/>
      <c r="N74" s="22"/>
      <c r="O74" s="12"/>
      <c r="P74" s="12"/>
      <c r="Q74" s="12"/>
      <c r="R74" s="22"/>
      <c r="S74" s="22"/>
      <c r="T74" s="23"/>
      <c r="U74" s="22"/>
      <c r="V74" s="16"/>
      <c r="W74" s="12"/>
    </row>
    <row r="75" spans="1:23" ht="15" customHeight="1" thickBot="1" x14ac:dyDescent="0.3">
      <c r="A75" s="157" t="s">
        <v>42</v>
      </c>
      <c r="B75" s="158"/>
      <c r="C75" s="158"/>
      <c r="D75" s="158"/>
      <c r="E75" s="158"/>
      <c r="F75" s="159"/>
      <c r="G75" s="20">
        <f>'auxiliar-cálculo'!L21</f>
        <v>0</v>
      </c>
      <c r="H75" s="141">
        <v>0.25</v>
      </c>
      <c r="I75" s="142"/>
      <c r="J75" s="141">
        <f t="shared" si="1"/>
        <v>0</v>
      </c>
      <c r="K75" s="142"/>
      <c r="L75" s="19"/>
      <c r="N75" s="22"/>
      <c r="O75" s="12"/>
      <c r="P75" s="12"/>
      <c r="Q75" s="12"/>
      <c r="R75" s="22"/>
      <c r="S75" s="22"/>
      <c r="T75" s="23"/>
      <c r="U75" s="22"/>
      <c r="V75" s="16"/>
      <c r="W75" s="12"/>
    </row>
    <row r="76" spans="1:23" ht="15" customHeight="1" thickBot="1" x14ac:dyDescent="0.3">
      <c r="A76" s="157" t="s">
        <v>64</v>
      </c>
      <c r="B76" s="158"/>
      <c r="C76" s="158"/>
      <c r="D76" s="158"/>
      <c r="E76" s="158"/>
      <c r="F76" s="159"/>
      <c r="G76" s="20">
        <f>'auxiliar-cálculo'!L22</f>
        <v>0</v>
      </c>
      <c r="H76" s="141">
        <v>0.25</v>
      </c>
      <c r="I76" s="142"/>
      <c r="J76" s="141">
        <f t="shared" si="1"/>
        <v>0</v>
      </c>
      <c r="K76" s="142"/>
      <c r="L76" s="19"/>
      <c r="N76" s="22"/>
      <c r="O76" s="12"/>
      <c r="P76" s="12"/>
      <c r="Q76" s="12"/>
      <c r="R76" s="22"/>
      <c r="S76" s="22"/>
      <c r="T76" s="23"/>
      <c r="U76" s="22"/>
      <c r="V76" s="16"/>
      <c r="W76" s="12"/>
    </row>
    <row r="77" spans="1:23" ht="10.5" customHeight="1" thickBot="1" x14ac:dyDescent="0.3">
      <c r="A77" s="33"/>
      <c r="B77" s="34"/>
      <c r="C77" s="34"/>
      <c r="D77" s="34"/>
      <c r="E77" s="34"/>
      <c r="F77" s="34"/>
      <c r="G77" s="35"/>
      <c r="H77" s="35" t="s">
        <v>41</v>
      </c>
      <c r="I77" s="34"/>
      <c r="J77" s="34"/>
      <c r="K77" s="34"/>
      <c r="L77" s="36"/>
      <c r="N77" s="22"/>
      <c r="O77" s="25"/>
      <c r="P77" s="23"/>
      <c r="Q77" s="23"/>
      <c r="R77" s="26"/>
      <c r="S77" s="22"/>
      <c r="T77" s="23"/>
      <c r="U77" s="22"/>
      <c r="V77" s="16"/>
      <c r="W77" s="12"/>
    </row>
    <row r="78" spans="1:23" ht="7.5" customHeight="1" thickTop="1" x14ac:dyDescent="0.25"/>
    <row r="79" spans="1:23" s="2" customFormat="1" ht="6" customHeight="1" x14ac:dyDescent="0.25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23" ht="6.75" customHeight="1" x14ac:dyDescent="0.25"/>
    <row r="81" spans="1:14" ht="18" customHeight="1" x14ac:dyDescent="0.25"/>
    <row r="82" spans="1:14" ht="9" customHeight="1" thickBot="1" x14ac:dyDescent="0.3"/>
    <row r="83" spans="1:14" ht="27.75" customHeight="1" thickTop="1" thickBot="1" x14ac:dyDescent="0.3">
      <c r="A83" s="77" t="str">
        <f>'auxiliar-cálculo'!P51</f>
        <v/>
      </c>
      <c r="B83" s="148" t="s">
        <v>23</v>
      </c>
      <c r="C83" s="148"/>
      <c r="D83" s="78" t="str">
        <f>'auxiliar-cálculo'!P52</f>
        <v>X</v>
      </c>
      <c r="E83" s="125" t="s">
        <v>68</v>
      </c>
      <c r="F83" s="125"/>
      <c r="G83" s="125"/>
      <c r="H83" s="8"/>
      <c r="I83" s="120"/>
      <c r="J83" s="121"/>
      <c r="K83" s="8"/>
      <c r="L83" s="8"/>
      <c r="N83" s="12"/>
    </row>
    <row r="84" spans="1:14" ht="36.75" customHeight="1" thickTop="1" thickBot="1" x14ac:dyDescent="0.3">
      <c r="A84" s="166" t="s">
        <v>80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8"/>
    </row>
    <row r="85" spans="1:14" ht="25.5" customHeight="1" thickTop="1" x14ac:dyDescent="0.2">
      <c r="A85" s="165" t="s">
        <v>81</v>
      </c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</row>
    <row r="86" spans="1:14" x14ac:dyDescent="0.25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</row>
  </sheetData>
  <sheetProtection algorithmName="SHA-512" hashValue="ftw0ZXy53eFaCvcy3y6EuYsB4UvqpbgqloAKPwTqN71y0rBGf8VWgjmcutUb/TBsFsoSVNJFXAWDZpjlscdXCg==" saltValue="SsnqGGeP5L1eO0qQfabpLw==" spinCount="100000" sheet="1" objects="1" scenarios="1" selectLockedCells="1"/>
  <mergeCells count="97">
    <mergeCell ref="A85:L85"/>
    <mergeCell ref="A84:L84"/>
    <mergeCell ref="K57:L57"/>
    <mergeCell ref="H62:I62"/>
    <mergeCell ref="H63:I63"/>
    <mergeCell ref="A62:C62"/>
    <mergeCell ref="A63:C63"/>
    <mergeCell ref="H59:I59"/>
    <mergeCell ref="H60:I60"/>
    <mergeCell ref="D62:E62"/>
    <mergeCell ref="D63:E63"/>
    <mergeCell ref="H61:I61"/>
    <mergeCell ref="A59:C59"/>
    <mergeCell ref="A60:C60"/>
    <mergeCell ref="A61:C61"/>
    <mergeCell ref="D59:E59"/>
    <mergeCell ref="A64:C64"/>
    <mergeCell ref="A65:C65"/>
    <mergeCell ref="A66:C66"/>
    <mergeCell ref="A67:C67"/>
    <mergeCell ref="D64:E64"/>
    <mergeCell ref="D65:E65"/>
    <mergeCell ref="D66:E66"/>
    <mergeCell ref="D67:E67"/>
    <mergeCell ref="A70:D70"/>
    <mergeCell ref="A74:F74"/>
    <mergeCell ref="A75:F75"/>
    <mergeCell ref="A76:F76"/>
    <mergeCell ref="J70:K70"/>
    <mergeCell ref="H75:I75"/>
    <mergeCell ref="H76:I76"/>
    <mergeCell ref="A71:F71"/>
    <mergeCell ref="A72:F72"/>
    <mergeCell ref="A73:F73"/>
    <mergeCell ref="H70:I70"/>
    <mergeCell ref="H71:I71"/>
    <mergeCell ref="H72:I72"/>
    <mergeCell ref="H73:I73"/>
    <mergeCell ref="H74:I74"/>
    <mergeCell ref="J76:K76"/>
    <mergeCell ref="A68:B68"/>
    <mergeCell ref="C68:D68"/>
    <mergeCell ref="E68:F68"/>
    <mergeCell ref="J68:L68"/>
    <mergeCell ref="H68:I68"/>
    <mergeCell ref="E83:G83"/>
    <mergeCell ref="I83:J83"/>
    <mergeCell ref="J74:K74"/>
    <mergeCell ref="J75:K75"/>
    <mergeCell ref="A79:L79"/>
    <mergeCell ref="B83:C83"/>
    <mergeCell ref="A57:J57"/>
    <mergeCell ref="J62:L62"/>
    <mergeCell ref="J61:L61"/>
    <mergeCell ref="J63:L63"/>
    <mergeCell ref="J59:L59"/>
    <mergeCell ref="J60:L60"/>
    <mergeCell ref="D61:E61"/>
    <mergeCell ref="D60:E60"/>
    <mergeCell ref="J64:L64"/>
    <mergeCell ref="H64:I64"/>
    <mergeCell ref="J65:L65"/>
    <mergeCell ref="H65:I65"/>
    <mergeCell ref="J73:K73"/>
    <mergeCell ref="J71:K71"/>
    <mergeCell ref="J72:K72"/>
    <mergeCell ref="J66:L66"/>
    <mergeCell ref="H66:I66"/>
    <mergeCell ref="H67:I67"/>
    <mergeCell ref="J67:L67"/>
    <mergeCell ref="A10:L10"/>
    <mergeCell ref="A11:L11"/>
    <mergeCell ref="A16:C16"/>
    <mergeCell ref="D16:L16"/>
    <mergeCell ref="B28:L28"/>
    <mergeCell ref="A18:B18"/>
    <mergeCell ref="C18:I18"/>
    <mergeCell ref="K22:L22"/>
    <mergeCell ref="D22:F22"/>
    <mergeCell ref="H22:I22"/>
    <mergeCell ref="A20:B20"/>
    <mergeCell ref="H20:L20"/>
    <mergeCell ref="C20:D20"/>
    <mergeCell ref="B30:L30"/>
    <mergeCell ref="B32:L32"/>
    <mergeCell ref="I36:J36"/>
    <mergeCell ref="K55:L55"/>
    <mergeCell ref="B49:L49"/>
    <mergeCell ref="A50:L50"/>
    <mergeCell ref="B45:L45"/>
    <mergeCell ref="B47:L47"/>
    <mergeCell ref="B36:C36"/>
    <mergeCell ref="E36:G36"/>
    <mergeCell ref="A54:L54"/>
    <mergeCell ref="A38:L38"/>
    <mergeCell ref="A39:L39"/>
    <mergeCell ref="A37:L37"/>
  </mergeCells>
  <pageMargins left="0.39370078740157483" right="0.39370078740157483" top="0.47244094488188981" bottom="0.47244094488188981" header="0.31496062992125984" footer="0.31496062992125984"/>
  <pageSetup paperSize="9" fitToWidth="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2:AA62"/>
  <sheetViews>
    <sheetView zoomScaleNormal="100" workbookViewId="0">
      <selection activeCell="M33" sqref="M33"/>
    </sheetView>
  </sheetViews>
  <sheetFormatPr defaultRowHeight="15" x14ac:dyDescent="0.25"/>
  <cols>
    <col min="1" max="1" width="20.42578125" customWidth="1"/>
    <col min="2" max="7" width="8.42578125" customWidth="1"/>
    <col min="8" max="8" width="9.42578125" customWidth="1"/>
    <col min="9" max="9" width="10.140625" customWidth="1"/>
    <col min="10" max="11" width="6.5703125" customWidth="1"/>
    <col min="12" max="12" width="8.5703125" customWidth="1"/>
    <col min="13" max="13" width="12.28515625" customWidth="1"/>
    <col min="14" max="18" width="11.42578125" customWidth="1"/>
    <col min="20" max="20" width="9.42578125" bestFit="1" customWidth="1"/>
    <col min="21" max="21" width="7.42578125" customWidth="1"/>
    <col min="22" max="22" width="12.7109375" customWidth="1"/>
    <col min="23" max="25" width="10.42578125" customWidth="1"/>
    <col min="26" max="26" width="11.42578125" customWidth="1"/>
  </cols>
  <sheetData>
    <row r="2" spans="1:26" ht="15" customHeight="1" x14ac:dyDescent="0.25">
      <c r="D2" s="173" t="s">
        <v>55</v>
      </c>
      <c r="E2" s="173" t="s">
        <v>54</v>
      </c>
      <c r="M2" s="173" t="s">
        <v>58</v>
      </c>
      <c r="N2" s="173" t="s">
        <v>60</v>
      </c>
      <c r="O2" s="173" t="s">
        <v>61</v>
      </c>
      <c r="P2" s="173" t="s">
        <v>75</v>
      </c>
      <c r="Q2" s="173" t="s">
        <v>62</v>
      </c>
      <c r="R2" s="182"/>
      <c r="V2" s="173" t="s">
        <v>58</v>
      </c>
      <c r="W2" s="173" t="s">
        <v>60</v>
      </c>
      <c r="X2" s="173" t="s">
        <v>61</v>
      </c>
      <c r="Y2" s="173" t="s">
        <v>76</v>
      </c>
      <c r="Z2" s="173" t="s">
        <v>62</v>
      </c>
    </row>
    <row r="3" spans="1:26" ht="42.75" customHeight="1" thickBot="1" x14ac:dyDescent="0.3">
      <c r="D3" s="174"/>
      <c r="E3" s="174"/>
      <c r="M3" s="174"/>
      <c r="N3" s="174"/>
      <c r="O3" s="174"/>
      <c r="P3" s="174"/>
      <c r="Q3" s="174"/>
      <c r="R3" s="183"/>
      <c r="V3" s="174"/>
      <c r="W3" s="174"/>
      <c r="X3" s="174"/>
      <c r="Y3" s="174"/>
      <c r="Z3" s="174"/>
    </row>
    <row r="4" spans="1:26" ht="25.5" customHeight="1" thickBot="1" x14ac:dyDescent="0.3">
      <c r="A4" s="146" t="s">
        <v>24</v>
      </c>
      <c r="B4" s="146"/>
      <c r="C4" s="28"/>
      <c r="D4" s="28"/>
      <c r="E4" s="28"/>
      <c r="F4" s="28" t="s">
        <v>65</v>
      </c>
      <c r="G4" s="52" t="s">
        <v>45</v>
      </c>
      <c r="H4" s="28" t="s">
        <v>44</v>
      </c>
      <c r="I4" s="50" t="s">
        <v>53</v>
      </c>
      <c r="J4" s="146" t="s">
        <v>34</v>
      </c>
      <c r="K4" s="146"/>
      <c r="L4" s="28" t="s">
        <v>52</v>
      </c>
      <c r="M4" s="50" t="s">
        <v>46</v>
      </c>
      <c r="N4" s="50" t="s">
        <v>47</v>
      </c>
      <c r="O4" s="39" t="s">
        <v>49</v>
      </c>
      <c r="P4" s="38" t="s">
        <v>50</v>
      </c>
      <c r="Q4" s="38" t="s">
        <v>56</v>
      </c>
      <c r="R4" s="28" t="s">
        <v>51</v>
      </c>
    </row>
    <row r="5" spans="1:26" ht="14.25" customHeight="1" thickBot="1" x14ac:dyDescent="0.3">
      <c r="A5" s="176">
        <f>Validacao_Enq_BD_ELH!A60</f>
        <v>0</v>
      </c>
      <c r="B5" s="177"/>
      <c r="C5" s="54">
        <f ca="1">YEAR(TODAY())-YEAR(A5)</f>
        <v>123</v>
      </c>
      <c r="D5" s="54">
        <f>MONTH(A5)</f>
        <v>1</v>
      </c>
      <c r="E5" s="54">
        <f ca="1">MONTH(TODAY())</f>
        <v>3</v>
      </c>
      <c r="F5" s="74">
        <f ca="1">IF(A5="","",IF(D5&gt;E5,C5-1,C5))</f>
        <v>123</v>
      </c>
      <c r="G5" s="84">
        <f>Validacao_Enq_BD_ELH!D60</f>
        <v>0</v>
      </c>
      <c r="H5" s="60">
        <f>Validacao_Enq_BD_ELH!G60</f>
        <v>0</v>
      </c>
      <c r="I5" s="61">
        <f>Validacao_Enq_BD_ELH!H60</f>
        <v>0</v>
      </c>
      <c r="J5" s="178">
        <f>Validacao_Enq_BD_ELH!J60</f>
        <v>0</v>
      </c>
      <c r="K5" s="179"/>
      <c r="L5" s="27">
        <f>Validacao_Enq_BD_ELH!F60</f>
        <v>0</v>
      </c>
      <c r="M5" s="30" t="str">
        <f t="shared" ref="M5:M12" si="0">IF(A5=G5318,"",IF(G5&lt;25,IF(J5&gt;B$26*14,1,""),1))</f>
        <v/>
      </c>
      <c r="N5" s="30" t="str">
        <f t="shared" ref="N5:N12" si="1">IF(A5="","",IF(G5&gt;0,IF(G5&lt;25,IF(J5&lt;B$26*14,0.25,""),""),""))</f>
        <v/>
      </c>
      <c r="O5" s="48" t="str">
        <f t="shared" ref="O5:O12" si="2">IF(H5&gt;60%,0.25,"")</f>
        <v/>
      </c>
      <c r="P5" s="45" t="str">
        <f>IF(M5=1,IF(I5="S",IF(G5&gt;=65,0.25,""),""),"")</f>
        <v/>
      </c>
      <c r="Q5" s="45" t="str">
        <f>IF(N5=0.25,IF(S$13=1,0.25,""),"")</f>
        <v/>
      </c>
      <c r="R5" s="69">
        <f t="shared" ref="R5:R12" si="3">SUM(M5:Q5)</f>
        <v>0</v>
      </c>
      <c r="T5" t="str">
        <f>IF(M5=0.25,IF(S$13=0,0.25,""),"")</f>
        <v/>
      </c>
      <c r="V5" s="67" t="str">
        <f>IF(M5&lt;=1,"1","0")</f>
        <v>0</v>
      </c>
      <c r="W5" s="67" t="str">
        <f>IF(N5&gt;=1,"0","1")</f>
        <v>0</v>
      </c>
      <c r="X5" s="71" t="str">
        <f>IF(O5&lt;=1,"1","0")</f>
        <v>0</v>
      </c>
      <c r="Y5" s="71" t="str">
        <f t="shared" ref="Y5:Y12" si="4">IF(P5&lt;=1,"1","0")</f>
        <v>0</v>
      </c>
      <c r="Z5" s="67" t="str">
        <f>IF(Q5&lt;=1,"1","0")</f>
        <v>0</v>
      </c>
    </row>
    <row r="6" spans="1:26" ht="14.25" customHeight="1" thickBot="1" x14ac:dyDescent="0.3">
      <c r="A6" s="176">
        <f>Validacao_Enq_BD_ELH!A61</f>
        <v>0</v>
      </c>
      <c r="B6" s="177"/>
      <c r="C6" s="54">
        <f t="shared" ref="C6:C12" ca="1" si="5">YEAR(TODAY())-YEAR(A6)</f>
        <v>123</v>
      </c>
      <c r="D6" s="54">
        <f t="shared" ref="D6:D8" si="6">MONTH(A6)</f>
        <v>1</v>
      </c>
      <c r="E6" s="54">
        <f t="shared" ref="E6:E12" ca="1" si="7">MONTH(TODAY())</f>
        <v>3</v>
      </c>
      <c r="F6" s="73">
        <f ca="1">IF(A6="","",IF(D6&gt;E6,C6-1,C6))</f>
        <v>123</v>
      </c>
      <c r="G6" s="84">
        <f>Validacao_Enq_BD_ELH!D61</f>
        <v>0</v>
      </c>
      <c r="H6" s="60">
        <f>Validacao_Enq_BD_ELH!G61</f>
        <v>0</v>
      </c>
      <c r="I6" s="61">
        <f>Validacao_Enq_BD_ELH!H61</f>
        <v>0</v>
      </c>
      <c r="J6" s="178">
        <f>Validacao_Enq_BD_ELH!J61</f>
        <v>0</v>
      </c>
      <c r="K6" s="179"/>
      <c r="L6" s="51">
        <f>Validacao_Enq_BD_ELH!F61</f>
        <v>0</v>
      </c>
      <c r="M6" s="30" t="str">
        <f t="shared" si="0"/>
        <v/>
      </c>
      <c r="N6" s="30" t="str">
        <f t="shared" si="1"/>
        <v/>
      </c>
      <c r="O6" s="48" t="str">
        <f t="shared" si="2"/>
        <v/>
      </c>
      <c r="P6" s="45" t="str">
        <f t="shared" ref="P6:P12" si="8">IF(M6=1,IF(I6="S",IF(G6&gt;=65,0.25,""),""),"")</f>
        <v/>
      </c>
      <c r="Q6" s="45" t="str">
        <f t="shared" ref="Q6:Q12" si="9">IF(N6=0.25,IF(S$13=1,0.25,""),"")</f>
        <v/>
      </c>
      <c r="R6" s="69">
        <f t="shared" si="3"/>
        <v>0</v>
      </c>
      <c r="T6" s="41"/>
      <c r="V6" s="67" t="str">
        <f>IF(M6&lt;=1,"1","0")</f>
        <v>0</v>
      </c>
      <c r="W6" s="67" t="str">
        <f>IF(N6&lt;=1,"1","0")</f>
        <v>0</v>
      </c>
      <c r="X6" s="71" t="str">
        <f>IF(O6&lt;=1,"1","0")</f>
        <v>0</v>
      </c>
      <c r="Y6" s="71" t="str">
        <f t="shared" si="4"/>
        <v>0</v>
      </c>
      <c r="Z6" s="67" t="str">
        <f>IF(Q6&lt;=1,"1","0")</f>
        <v>0</v>
      </c>
    </row>
    <row r="7" spans="1:26" ht="14.25" customHeight="1" thickBot="1" x14ac:dyDescent="0.3">
      <c r="A7" s="176">
        <f>Validacao_Enq_BD_ELH!A62</f>
        <v>0</v>
      </c>
      <c r="B7" s="177"/>
      <c r="C7" s="54">
        <f t="shared" ca="1" si="5"/>
        <v>123</v>
      </c>
      <c r="D7" s="54">
        <f t="shared" si="6"/>
        <v>1</v>
      </c>
      <c r="E7" s="54">
        <f t="shared" ca="1" si="7"/>
        <v>3</v>
      </c>
      <c r="F7" s="73">
        <f t="shared" ref="F7:F12" ca="1" si="10">IF(A7="","",IF(D7&gt;E7,C7-1,C7))</f>
        <v>123</v>
      </c>
      <c r="G7" s="84">
        <f>Validacao_Enq_BD_ELH!D62</f>
        <v>0</v>
      </c>
      <c r="H7" s="60">
        <f>Validacao_Enq_BD_ELH!G62</f>
        <v>0</v>
      </c>
      <c r="I7" s="61">
        <f>Validacao_Enq_BD_ELH!H62</f>
        <v>0</v>
      </c>
      <c r="J7" s="178">
        <f>Validacao_Enq_BD_ELH!J62</f>
        <v>0</v>
      </c>
      <c r="K7" s="179"/>
      <c r="L7" s="51">
        <f>Validacao_Enq_BD_ELH!F62</f>
        <v>0</v>
      </c>
      <c r="M7" s="30" t="str">
        <f t="shared" si="0"/>
        <v/>
      </c>
      <c r="N7" s="30" t="str">
        <f t="shared" si="1"/>
        <v/>
      </c>
      <c r="O7" s="48" t="str">
        <f t="shared" si="2"/>
        <v/>
      </c>
      <c r="P7" s="45" t="str">
        <f t="shared" si="8"/>
        <v/>
      </c>
      <c r="Q7" s="45" t="str">
        <f>IF(N7=0.25,IF(S$13=1,0.25,""),"")</f>
        <v/>
      </c>
      <c r="R7" s="69">
        <f t="shared" si="3"/>
        <v>0</v>
      </c>
      <c r="V7" s="67" t="str">
        <f t="shared" ref="V7:Z12" si="11">IF(M7&lt;=1,"1","0")</f>
        <v>0</v>
      </c>
      <c r="W7" s="67" t="str">
        <f t="shared" si="11"/>
        <v>0</v>
      </c>
      <c r="X7" s="71" t="str">
        <f t="shared" si="11"/>
        <v>0</v>
      </c>
      <c r="Y7" s="71" t="str">
        <f t="shared" si="4"/>
        <v>0</v>
      </c>
      <c r="Z7" s="67" t="str">
        <f t="shared" si="11"/>
        <v>0</v>
      </c>
    </row>
    <row r="8" spans="1:26" ht="14.25" customHeight="1" thickBot="1" x14ac:dyDescent="0.3">
      <c r="A8" s="176">
        <f>Validacao_Enq_BD_ELH!A63</f>
        <v>0</v>
      </c>
      <c r="B8" s="177"/>
      <c r="C8" s="54">
        <f t="shared" ca="1" si="5"/>
        <v>123</v>
      </c>
      <c r="D8" s="54">
        <f t="shared" si="6"/>
        <v>1</v>
      </c>
      <c r="E8" s="54">
        <f t="shared" ca="1" si="7"/>
        <v>3</v>
      </c>
      <c r="F8" s="73">
        <f t="shared" ca="1" si="10"/>
        <v>123</v>
      </c>
      <c r="G8" s="84">
        <f>Validacao_Enq_BD_ELH!D63</f>
        <v>0</v>
      </c>
      <c r="H8" s="60">
        <f>Validacao_Enq_BD_ELH!G63</f>
        <v>0</v>
      </c>
      <c r="I8" s="61">
        <f>Validacao_Enq_BD_ELH!H63</f>
        <v>0</v>
      </c>
      <c r="J8" s="178">
        <f>Validacao_Enq_BD_ELH!J63</f>
        <v>0</v>
      </c>
      <c r="K8" s="179"/>
      <c r="L8" s="51">
        <f>Validacao_Enq_BD_ELH!F63</f>
        <v>0</v>
      </c>
      <c r="M8" s="30" t="str">
        <f t="shared" si="0"/>
        <v/>
      </c>
      <c r="N8" s="30" t="str">
        <f t="shared" si="1"/>
        <v/>
      </c>
      <c r="O8" s="48" t="str">
        <f t="shared" si="2"/>
        <v/>
      </c>
      <c r="P8" s="45" t="str">
        <f t="shared" si="8"/>
        <v/>
      </c>
      <c r="Q8" s="45" t="str">
        <f t="shared" si="9"/>
        <v/>
      </c>
      <c r="R8" s="69">
        <f t="shared" si="3"/>
        <v>0</v>
      </c>
      <c r="T8" t="str">
        <f>IF(M8=0.25,IF(S$13=0,0.25,""),"")</f>
        <v/>
      </c>
      <c r="V8" s="67" t="str">
        <f t="shared" si="11"/>
        <v>0</v>
      </c>
      <c r="W8" s="67" t="str">
        <f t="shared" si="11"/>
        <v>0</v>
      </c>
      <c r="X8" s="71" t="str">
        <f t="shared" si="11"/>
        <v>0</v>
      </c>
      <c r="Y8" s="71" t="str">
        <f t="shared" si="4"/>
        <v>0</v>
      </c>
      <c r="Z8" s="67" t="str">
        <f t="shared" si="11"/>
        <v>0</v>
      </c>
    </row>
    <row r="9" spans="1:26" ht="14.25" customHeight="1" thickBot="1" x14ac:dyDescent="0.3">
      <c r="A9" s="176">
        <f>Validacao_Enq_BD_ELH!A64</f>
        <v>0</v>
      </c>
      <c r="B9" s="177"/>
      <c r="C9" s="54">
        <f t="shared" ca="1" si="5"/>
        <v>123</v>
      </c>
      <c r="D9" s="54">
        <f t="shared" ref="D9:D12" si="12">MONTH(A9)</f>
        <v>1</v>
      </c>
      <c r="E9" s="54">
        <f t="shared" ca="1" si="7"/>
        <v>3</v>
      </c>
      <c r="F9" s="73">
        <f t="shared" ca="1" si="10"/>
        <v>123</v>
      </c>
      <c r="G9" s="84">
        <f>Validacao_Enq_BD_ELH!D64</f>
        <v>0</v>
      </c>
      <c r="H9" s="60">
        <f>Validacao_Enq_BD_ELH!G64</f>
        <v>0</v>
      </c>
      <c r="I9" s="61">
        <f>Validacao_Enq_BD_ELH!H64</f>
        <v>0</v>
      </c>
      <c r="J9" s="178">
        <f>Validacao_Enq_BD_ELH!J64</f>
        <v>0</v>
      </c>
      <c r="K9" s="179"/>
      <c r="L9" s="51">
        <f>Validacao_Enq_BD_ELH!F64</f>
        <v>0</v>
      </c>
      <c r="M9" s="30" t="str">
        <f t="shared" si="0"/>
        <v/>
      </c>
      <c r="N9" s="30" t="str">
        <f t="shared" si="1"/>
        <v/>
      </c>
      <c r="O9" s="48" t="str">
        <f t="shared" si="2"/>
        <v/>
      </c>
      <c r="P9" s="45" t="str">
        <f t="shared" si="8"/>
        <v/>
      </c>
      <c r="Q9" s="45" t="str">
        <f t="shared" si="9"/>
        <v/>
      </c>
      <c r="R9" s="69">
        <f t="shared" si="3"/>
        <v>0</v>
      </c>
      <c r="V9" s="67" t="str">
        <f t="shared" si="11"/>
        <v>0</v>
      </c>
      <c r="W9" s="67" t="str">
        <f t="shared" si="11"/>
        <v>0</v>
      </c>
      <c r="X9" s="71" t="str">
        <f t="shared" si="11"/>
        <v>0</v>
      </c>
      <c r="Y9" s="71" t="str">
        <f t="shared" si="4"/>
        <v>0</v>
      </c>
      <c r="Z9" s="67" t="str">
        <f t="shared" si="11"/>
        <v>0</v>
      </c>
    </row>
    <row r="10" spans="1:26" ht="14.25" customHeight="1" thickBot="1" x14ac:dyDescent="0.3">
      <c r="A10" s="176">
        <f>Validacao_Enq_BD_ELH!A65</f>
        <v>0</v>
      </c>
      <c r="B10" s="177"/>
      <c r="C10" s="54">
        <f t="shared" ca="1" si="5"/>
        <v>123</v>
      </c>
      <c r="D10" s="54">
        <f t="shared" si="12"/>
        <v>1</v>
      </c>
      <c r="E10" s="54">
        <f t="shared" ca="1" si="7"/>
        <v>3</v>
      </c>
      <c r="F10" s="73">
        <f t="shared" ca="1" si="10"/>
        <v>123</v>
      </c>
      <c r="G10" s="84">
        <f>Validacao_Enq_BD_ELH!D65</f>
        <v>0</v>
      </c>
      <c r="H10" s="60">
        <f>Validacao_Enq_BD_ELH!G65</f>
        <v>0</v>
      </c>
      <c r="I10" s="61">
        <f>Validacao_Enq_BD_ELH!H65</f>
        <v>0</v>
      </c>
      <c r="J10" s="178">
        <f>Validacao_Enq_BD_ELH!J65</f>
        <v>0</v>
      </c>
      <c r="K10" s="179"/>
      <c r="L10" s="51">
        <f>Validacao_Enq_BD_ELH!F65</f>
        <v>0</v>
      </c>
      <c r="M10" s="30" t="str">
        <f t="shared" si="0"/>
        <v/>
      </c>
      <c r="N10" s="30" t="str">
        <f t="shared" si="1"/>
        <v/>
      </c>
      <c r="O10" s="48" t="str">
        <f t="shared" si="2"/>
        <v/>
      </c>
      <c r="P10" s="45" t="str">
        <f t="shared" si="8"/>
        <v/>
      </c>
      <c r="Q10" s="45" t="str">
        <f t="shared" si="9"/>
        <v/>
      </c>
      <c r="R10" s="69">
        <f t="shared" si="3"/>
        <v>0</v>
      </c>
      <c r="V10" s="67" t="str">
        <f t="shared" si="11"/>
        <v>0</v>
      </c>
      <c r="W10" s="67" t="str">
        <f t="shared" si="11"/>
        <v>0</v>
      </c>
      <c r="X10" s="71" t="str">
        <f t="shared" si="11"/>
        <v>0</v>
      </c>
      <c r="Y10" s="71" t="str">
        <f t="shared" si="4"/>
        <v>0</v>
      </c>
      <c r="Z10" s="67" t="str">
        <f t="shared" si="11"/>
        <v>0</v>
      </c>
    </row>
    <row r="11" spans="1:26" ht="14.25" customHeight="1" thickBot="1" x14ac:dyDescent="0.3">
      <c r="A11" s="176">
        <f>Validacao_Enq_BD_ELH!A66</f>
        <v>0</v>
      </c>
      <c r="B11" s="177"/>
      <c r="C11" s="54">
        <f t="shared" ca="1" si="5"/>
        <v>123</v>
      </c>
      <c r="D11" s="54">
        <f t="shared" si="12"/>
        <v>1</v>
      </c>
      <c r="E11" s="54">
        <f t="shared" ca="1" si="7"/>
        <v>3</v>
      </c>
      <c r="F11" s="73">
        <f t="shared" ca="1" si="10"/>
        <v>123</v>
      </c>
      <c r="G11" s="84">
        <f>Validacao_Enq_BD_ELH!D66</f>
        <v>0</v>
      </c>
      <c r="H11" s="60">
        <f>Validacao_Enq_BD_ELH!G66</f>
        <v>0</v>
      </c>
      <c r="I11" s="61">
        <f>Validacao_Enq_BD_ELH!H66</f>
        <v>0</v>
      </c>
      <c r="J11" s="178">
        <f>Validacao_Enq_BD_ELH!J66</f>
        <v>0</v>
      </c>
      <c r="K11" s="179"/>
      <c r="L11" s="51">
        <f>Validacao_Enq_BD_ELH!F66</f>
        <v>0</v>
      </c>
      <c r="M11" s="30" t="str">
        <f t="shared" si="0"/>
        <v/>
      </c>
      <c r="N11" s="30" t="str">
        <f t="shared" si="1"/>
        <v/>
      </c>
      <c r="O11" s="48" t="str">
        <f t="shared" si="2"/>
        <v/>
      </c>
      <c r="P11" s="45" t="str">
        <f t="shared" si="8"/>
        <v/>
      </c>
      <c r="Q11" s="45" t="str">
        <f t="shared" si="9"/>
        <v/>
      </c>
      <c r="R11" s="69">
        <f t="shared" si="3"/>
        <v>0</v>
      </c>
      <c r="V11" s="67" t="str">
        <f t="shared" si="11"/>
        <v>0</v>
      </c>
      <c r="W11" s="67" t="str">
        <f t="shared" si="11"/>
        <v>0</v>
      </c>
      <c r="X11" s="71" t="str">
        <f t="shared" si="11"/>
        <v>0</v>
      </c>
      <c r="Y11" s="71" t="str">
        <f t="shared" si="4"/>
        <v>0</v>
      </c>
      <c r="Z11" s="67" t="str">
        <f t="shared" si="11"/>
        <v>0</v>
      </c>
    </row>
    <row r="12" spans="1:26" ht="14.25" customHeight="1" thickBot="1" x14ac:dyDescent="0.3">
      <c r="A12" s="176">
        <f>Validacao_Enq_BD_ELH!A67</f>
        <v>0</v>
      </c>
      <c r="B12" s="177"/>
      <c r="C12" s="54">
        <f t="shared" ca="1" si="5"/>
        <v>123</v>
      </c>
      <c r="D12" s="54">
        <f t="shared" si="12"/>
        <v>1</v>
      </c>
      <c r="E12" s="54">
        <f t="shared" ca="1" si="7"/>
        <v>3</v>
      </c>
      <c r="F12" s="73">
        <f t="shared" ca="1" si="10"/>
        <v>123</v>
      </c>
      <c r="G12" s="84">
        <f>Validacao_Enq_BD_ELH!D67</f>
        <v>0</v>
      </c>
      <c r="H12" s="60">
        <f>Validacao_Enq_BD_ELH!G67</f>
        <v>0</v>
      </c>
      <c r="I12" s="61">
        <f>Validacao_Enq_BD_ELH!H67</f>
        <v>0</v>
      </c>
      <c r="J12" s="178">
        <f>Validacao_Enq_BD_ELH!J67</f>
        <v>0</v>
      </c>
      <c r="K12" s="179"/>
      <c r="L12" s="30"/>
      <c r="M12" s="30" t="str">
        <f t="shared" si="0"/>
        <v/>
      </c>
      <c r="N12" s="30" t="str">
        <f t="shared" si="1"/>
        <v/>
      </c>
      <c r="O12" s="48" t="str">
        <f t="shared" si="2"/>
        <v/>
      </c>
      <c r="P12" s="45" t="str">
        <f t="shared" si="8"/>
        <v/>
      </c>
      <c r="Q12" s="45" t="str">
        <f t="shared" si="9"/>
        <v/>
      </c>
      <c r="R12" s="69">
        <f t="shared" si="3"/>
        <v>0</v>
      </c>
      <c r="S12" s="1"/>
      <c r="T12" s="12"/>
      <c r="V12" s="67" t="str">
        <f t="shared" si="11"/>
        <v>0</v>
      </c>
      <c r="W12" s="67" t="str">
        <f t="shared" si="11"/>
        <v>0</v>
      </c>
      <c r="X12" s="71" t="str">
        <f t="shared" si="11"/>
        <v>0</v>
      </c>
      <c r="Y12" s="71" t="str">
        <f t="shared" si="4"/>
        <v>0</v>
      </c>
      <c r="Z12" s="67" t="str">
        <f t="shared" si="11"/>
        <v>0</v>
      </c>
    </row>
    <row r="13" spans="1:26" ht="14.25" customHeight="1" thickBot="1" x14ac:dyDescent="0.3">
      <c r="A13" s="149"/>
      <c r="B13" s="150"/>
      <c r="C13" s="31"/>
      <c r="D13" s="31"/>
      <c r="E13" s="31"/>
      <c r="F13" s="31"/>
      <c r="G13" s="53"/>
      <c r="H13" s="151" t="s">
        <v>40</v>
      </c>
      <c r="I13" s="154"/>
      <c r="J13" s="180">
        <f>SUM(J5:K12)</f>
        <v>0</v>
      </c>
      <c r="K13" s="172"/>
      <c r="L13" s="32"/>
      <c r="M13" s="49">
        <f t="shared" ref="M13:R13" si="13">SUM(M5:M12)</f>
        <v>0</v>
      </c>
      <c r="N13" s="49">
        <f t="shared" si="13"/>
        <v>0</v>
      </c>
      <c r="O13" s="49">
        <f t="shared" si="13"/>
        <v>0</v>
      </c>
      <c r="P13" s="49">
        <f t="shared" si="13"/>
        <v>0</v>
      </c>
      <c r="Q13" s="49">
        <f t="shared" si="13"/>
        <v>0</v>
      </c>
      <c r="R13" s="70">
        <f t="shared" si="13"/>
        <v>0</v>
      </c>
      <c r="S13" s="70">
        <f>SUM(M5:M12)</f>
        <v>0</v>
      </c>
      <c r="T13" s="70">
        <f>S13-1</f>
        <v>-1</v>
      </c>
      <c r="V13" s="68">
        <f>V5+V6+V7+V8+V9+V10+V11+V12</f>
        <v>0</v>
      </c>
      <c r="W13" s="68">
        <f>W5+W6+W7+W8+W9+W10+W11+W12</f>
        <v>0</v>
      </c>
      <c r="X13" s="72">
        <f>X5+X6+X7+X8+X9+X10+X11+X12</f>
        <v>0</v>
      </c>
      <c r="Y13" s="72">
        <f t="shared" ref="Y13:Z13" si="14">Y5+Y6+Y7+Y8+Y9+Y10+Y11+Y12</f>
        <v>0</v>
      </c>
      <c r="Z13" s="68">
        <f t="shared" si="14"/>
        <v>0</v>
      </c>
    </row>
    <row r="14" spans="1:26" ht="14.25" customHeight="1" x14ac:dyDescent="0.25">
      <c r="A14" s="62"/>
      <c r="B14" s="63"/>
      <c r="C14" s="63"/>
      <c r="D14" s="63"/>
      <c r="E14" s="63"/>
      <c r="F14" s="63"/>
      <c r="G14" s="63"/>
      <c r="H14" s="64"/>
      <c r="I14" s="64"/>
      <c r="J14" s="96"/>
      <c r="K14" s="97"/>
      <c r="L14" s="65"/>
      <c r="M14" s="63"/>
      <c r="N14" s="63"/>
      <c r="O14" s="63"/>
      <c r="P14" s="63"/>
      <c r="Q14" s="63"/>
      <c r="R14" s="65"/>
      <c r="S14" s="12"/>
      <c r="T14" s="75">
        <f>R13-T13*0.3</f>
        <v>0.3</v>
      </c>
    </row>
    <row r="15" spans="1:26" ht="14.25" customHeight="1" thickBo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46"/>
      <c r="T15" s="47"/>
    </row>
    <row r="16" spans="1:26" ht="14.25" customHeight="1" thickBot="1" x14ac:dyDescent="0.3">
      <c r="A16" s="155"/>
      <c r="B16" s="156"/>
      <c r="C16" s="156"/>
      <c r="D16" s="156"/>
      <c r="E16" s="156"/>
      <c r="F16" s="156"/>
      <c r="G16" s="156"/>
      <c r="H16" s="156"/>
      <c r="I16" s="156"/>
      <c r="J16" s="29"/>
      <c r="K16" s="18"/>
      <c r="L16" s="20" t="s">
        <v>35</v>
      </c>
      <c r="M16" s="160" t="s">
        <v>25</v>
      </c>
      <c r="N16" s="181"/>
      <c r="O16" s="161"/>
      <c r="P16" s="160" t="s">
        <v>26</v>
      </c>
      <c r="Q16" s="181"/>
      <c r="R16" s="161"/>
      <c r="S16" s="21" t="s">
        <v>27</v>
      </c>
      <c r="T16" s="1"/>
      <c r="U16" s="12"/>
      <c r="V16" s="12"/>
      <c r="W16" s="12"/>
      <c r="X16" s="12"/>
      <c r="Y16" s="12"/>
    </row>
    <row r="17" spans="1:26" ht="14.25" customHeight="1" thickBot="1" x14ac:dyDescent="0.3">
      <c r="A17" s="157" t="s">
        <v>28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9"/>
      <c r="L17" s="20">
        <f>IF(V13&gt;=1,"1",0)</f>
        <v>0</v>
      </c>
      <c r="M17" s="141">
        <v>1</v>
      </c>
      <c r="N17" s="175"/>
      <c r="O17" s="142"/>
      <c r="P17" s="141">
        <f t="shared" ref="P17:P18" si="15">L17*M17</f>
        <v>0</v>
      </c>
      <c r="Q17" s="175"/>
      <c r="R17" s="142"/>
      <c r="S17" s="37">
        <f>(J13/14)/T14</f>
        <v>0</v>
      </c>
      <c r="T17" s="1"/>
      <c r="U17" s="12"/>
      <c r="V17" s="22"/>
      <c r="W17" s="23" t="s">
        <v>29</v>
      </c>
      <c r="X17" s="24">
        <v>1</v>
      </c>
      <c r="Y17" s="22"/>
    </row>
    <row r="18" spans="1:26" ht="14.25" customHeight="1" thickBot="1" x14ac:dyDescent="0.3">
      <c r="A18" s="157" t="s">
        <v>38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9"/>
      <c r="L18" s="20">
        <f>IF(V13&gt;1,V13-1,0)</f>
        <v>0</v>
      </c>
      <c r="M18" s="141">
        <v>0.7</v>
      </c>
      <c r="N18" s="175"/>
      <c r="O18" s="142"/>
      <c r="P18" s="141">
        <f t="shared" si="15"/>
        <v>0</v>
      </c>
      <c r="Q18" s="175"/>
      <c r="R18" s="142"/>
      <c r="S18" s="19"/>
      <c r="T18" s="1"/>
      <c r="U18" s="22"/>
      <c r="V18" s="22"/>
      <c r="W18" s="23" t="s">
        <v>37</v>
      </c>
      <c r="X18" s="24">
        <v>0.7</v>
      </c>
      <c r="Y18" s="22"/>
    </row>
    <row r="19" spans="1:26" ht="14.25" customHeight="1" thickBot="1" x14ac:dyDescent="0.3">
      <c r="A19" s="157" t="s">
        <v>60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9"/>
      <c r="L19" s="20">
        <f>IF(V13=1,0,IF(V13&gt;1,W13,0))</f>
        <v>0</v>
      </c>
      <c r="M19" s="141">
        <v>0.25</v>
      </c>
      <c r="N19" s="175"/>
      <c r="O19" s="142"/>
      <c r="P19" s="141">
        <f t="shared" ref="P19" si="16">L19*M19</f>
        <v>0</v>
      </c>
      <c r="Q19" s="175"/>
      <c r="R19" s="142"/>
      <c r="S19" s="19"/>
      <c r="T19" s="1"/>
      <c r="U19" s="22"/>
      <c r="V19" s="22"/>
      <c r="W19" s="23" t="s">
        <v>30</v>
      </c>
      <c r="X19" s="24">
        <v>0.25</v>
      </c>
      <c r="Y19" s="22"/>
    </row>
    <row r="20" spans="1:26" ht="14.25" customHeight="1" thickBot="1" x14ac:dyDescent="0.3">
      <c r="A20" s="157" t="s">
        <v>59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9"/>
      <c r="L20" s="20">
        <f>Z13</f>
        <v>0</v>
      </c>
      <c r="M20" s="141">
        <v>0.5</v>
      </c>
      <c r="N20" s="175"/>
      <c r="O20" s="142"/>
      <c r="P20" s="141">
        <f t="shared" ref="P20:P22" si="17">L20*M20</f>
        <v>0</v>
      </c>
      <c r="Q20" s="175"/>
      <c r="R20" s="142"/>
      <c r="S20" s="19"/>
      <c r="T20" s="1"/>
      <c r="U20" s="22"/>
      <c r="V20" s="25"/>
      <c r="W20" s="23" t="s">
        <v>39</v>
      </c>
      <c r="X20" s="24">
        <v>0.5</v>
      </c>
      <c r="Y20" s="22"/>
    </row>
    <row r="21" spans="1:26" ht="14.25" customHeight="1" thickBot="1" x14ac:dyDescent="0.3">
      <c r="A21" s="157" t="s">
        <v>42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9"/>
      <c r="L21" s="20">
        <f>X13</f>
        <v>0</v>
      </c>
      <c r="M21" s="141">
        <v>0.25</v>
      </c>
      <c r="N21" s="175"/>
      <c r="O21" s="142"/>
      <c r="P21" s="141">
        <f t="shared" ref="P21" si="18">L21*M21</f>
        <v>0</v>
      </c>
      <c r="Q21" s="175"/>
      <c r="R21" s="142"/>
      <c r="S21" s="19"/>
      <c r="T21" s="1"/>
      <c r="U21" s="22"/>
      <c r="V21" s="25"/>
      <c r="W21" s="23" t="s">
        <v>31</v>
      </c>
      <c r="X21" s="24">
        <v>0.25</v>
      </c>
      <c r="Y21" s="26" t="s">
        <v>32</v>
      </c>
    </row>
    <row r="22" spans="1:26" ht="14.25" customHeight="1" thickBot="1" x14ac:dyDescent="0.3">
      <c r="A22" s="157" t="s">
        <v>43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9"/>
      <c r="L22" s="20">
        <f>Y13</f>
        <v>0</v>
      </c>
      <c r="M22" s="141">
        <v>0.25</v>
      </c>
      <c r="N22" s="175"/>
      <c r="O22" s="142"/>
      <c r="P22" s="141">
        <f t="shared" si="17"/>
        <v>0</v>
      </c>
      <c r="Q22" s="175"/>
      <c r="R22" s="142"/>
      <c r="S22" s="19"/>
      <c r="T22" s="1"/>
      <c r="U22" s="22"/>
      <c r="V22" s="25"/>
      <c r="W22" s="23" t="s">
        <v>36</v>
      </c>
      <c r="X22" s="24">
        <v>0.25</v>
      </c>
      <c r="Y22" s="26" t="s">
        <v>33</v>
      </c>
    </row>
    <row r="23" spans="1:26" ht="14.25" customHeight="1" thickBot="1" x14ac:dyDescent="0.3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5" t="s">
        <v>41</v>
      </c>
      <c r="N23" s="35"/>
      <c r="O23" s="34"/>
      <c r="P23" s="34"/>
      <c r="Q23" s="34"/>
      <c r="R23" s="34"/>
      <c r="S23" s="36"/>
      <c r="T23" s="1"/>
      <c r="U23" s="22"/>
      <c r="V23" s="25"/>
      <c r="W23" s="23"/>
      <c r="X23" s="23"/>
      <c r="Y23" s="26"/>
    </row>
    <row r="24" spans="1:26" ht="15.75" thickTop="1" x14ac:dyDescent="0.25"/>
    <row r="25" spans="1:26" ht="15.75" thickBo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26" ht="15.75" thickTop="1" x14ac:dyDescent="0.25">
      <c r="A26" s="92" t="s">
        <v>48</v>
      </c>
      <c r="B26" s="93">
        <v>760</v>
      </c>
      <c r="C26" s="85"/>
      <c r="D26" s="85"/>
      <c r="E26" s="85"/>
      <c r="F26" s="85"/>
      <c r="G26" s="85"/>
      <c r="H26" s="85"/>
      <c r="I26" s="85"/>
      <c r="J26" s="85"/>
      <c r="K26" s="85"/>
      <c r="M26" s="107" t="s">
        <v>84</v>
      </c>
      <c r="N26" s="56"/>
      <c r="P26" s="82">
        <f>M27*4</f>
        <v>1921.72</v>
      </c>
      <c r="Q26" s="80" t="s">
        <v>69</v>
      </c>
    </row>
    <row r="27" spans="1:26" ht="15.75" thickBot="1" x14ac:dyDescent="0.3">
      <c r="A27" s="85"/>
      <c r="B27" s="87"/>
      <c r="C27" s="87"/>
      <c r="D27" s="87"/>
      <c r="E27" s="87"/>
      <c r="F27" s="87"/>
      <c r="G27" s="87"/>
      <c r="H27" s="85"/>
      <c r="I27" s="85"/>
      <c r="J27" s="85"/>
      <c r="K27" s="85"/>
      <c r="M27" s="108">
        <v>480.43</v>
      </c>
      <c r="O27" s="79">
        <f>IF(P27&lt;P26,1,0)</f>
        <v>1</v>
      </c>
      <c r="P27" s="58">
        <f>S17</f>
        <v>0</v>
      </c>
      <c r="Q27" s="81" t="s">
        <v>70</v>
      </c>
    </row>
    <row r="28" spans="1:26" ht="14.1" customHeight="1" thickTop="1" x14ac:dyDescent="0.25">
      <c r="A28" s="85"/>
      <c r="B28" s="88"/>
      <c r="C28" s="88"/>
      <c r="D28" s="88"/>
      <c r="E28" s="88"/>
      <c r="F28" s="88"/>
      <c r="G28" s="88"/>
      <c r="H28" s="89"/>
      <c r="I28" s="89"/>
      <c r="J28" s="85"/>
      <c r="K28" s="85"/>
      <c r="M28" s="56"/>
      <c r="R28" t="str">
        <f>IF(S17&lt;P269,IF(O51=1,0,""),"")</f>
        <v/>
      </c>
    </row>
    <row r="29" spans="1:26" x14ac:dyDescent="0.25">
      <c r="A29" s="85"/>
      <c r="B29" s="90"/>
      <c r="C29" s="90"/>
      <c r="D29" s="90"/>
      <c r="E29" s="90"/>
      <c r="F29" s="90"/>
      <c r="G29" s="90"/>
      <c r="H29" s="85"/>
      <c r="I29" s="85"/>
      <c r="J29" s="85"/>
      <c r="K29" s="85"/>
      <c r="M29" s="56"/>
      <c r="P29" s="82">
        <f>M27*60</f>
        <v>28825.8</v>
      </c>
      <c r="Q29" s="80" t="s">
        <v>71</v>
      </c>
    </row>
    <row r="30" spans="1:26" x14ac:dyDescent="0.25">
      <c r="A30" s="85"/>
      <c r="B30" s="90"/>
      <c r="C30" s="90"/>
      <c r="D30" s="90"/>
      <c r="E30" s="90"/>
      <c r="F30" s="90"/>
      <c r="G30" s="90"/>
      <c r="H30" s="85"/>
      <c r="I30" s="85"/>
      <c r="J30" s="85"/>
      <c r="K30" s="85"/>
      <c r="N30" s="57"/>
      <c r="O30" s="79">
        <f>IF(P30&lt;P29,1,0)</f>
        <v>1</v>
      </c>
      <c r="P30" s="58">
        <f>Validacao_Enq_BD_ELH!K55</f>
        <v>0</v>
      </c>
      <c r="Q30" s="81" t="s">
        <v>72</v>
      </c>
    </row>
    <row r="31" spans="1:26" ht="14.1" customHeight="1" thickBot="1" x14ac:dyDescent="0.3">
      <c r="A31" s="85"/>
      <c r="B31" s="90"/>
      <c r="C31" s="90"/>
      <c r="D31" s="90"/>
      <c r="E31" s="90"/>
      <c r="F31" s="90"/>
      <c r="G31" s="90"/>
      <c r="H31" s="85"/>
      <c r="I31" s="85"/>
      <c r="J31" s="85"/>
      <c r="K31" s="85"/>
    </row>
    <row r="32" spans="1:26" ht="16.5" customHeight="1" thickTop="1" thickBot="1" x14ac:dyDescent="0.3">
      <c r="A32" s="85"/>
      <c r="B32" s="91"/>
      <c r="C32" s="91"/>
      <c r="D32" s="91"/>
      <c r="E32" s="91"/>
      <c r="F32" s="91"/>
      <c r="G32" s="91"/>
      <c r="H32" s="85"/>
      <c r="I32" s="85"/>
      <c r="J32" s="85"/>
      <c r="K32" s="85"/>
      <c r="O32" s="79" t="str">
        <f>IF(P32="N",1,"")</f>
        <v/>
      </c>
      <c r="P32" s="66">
        <f>Validacao_Enq_BD_ELH!A45</f>
        <v>0</v>
      </c>
      <c r="Q32" s="95" t="s">
        <v>17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1:27" ht="14.1" customHeight="1" thickTop="1" thickBot="1" x14ac:dyDescent="0.3">
      <c r="A33" s="86"/>
      <c r="B33" s="85"/>
      <c r="C33" s="85"/>
      <c r="D33" s="85"/>
      <c r="E33" s="85"/>
      <c r="F33" s="85"/>
      <c r="G33" s="85"/>
      <c r="H33" s="85"/>
      <c r="I33" s="85"/>
      <c r="J33" s="85"/>
      <c r="K33" s="85"/>
      <c r="P33" s="6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7" ht="16.5" customHeight="1" thickTop="1" thickBot="1" x14ac:dyDescent="0.3">
      <c r="A34" s="85"/>
      <c r="B34" s="87"/>
      <c r="C34" s="87"/>
      <c r="D34" s="87"/>
      <c r="E34" s="87"/>
      <c r="F34" s="87"/>
      <c r="G34" s="87"/>
      <c r="H34" s="85"/>
      <c r="I34" s="85"/>
      <c r="J34" s="85"/>
      <c r="K34" s="85"/>
      <c r="L34" s="41"/>
      <c r="O34" s="79" t="str">
        <f>IF(P34="N",1,"")</f>
        <v/>
      </c>
      <c r="P34" s="66">
        <f>Validacao_Enq_BD_ELH!A47</f>
        <v>0</v>
      </c>
      <c r="Q34" s="95" t="s">
        <v>18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1:27" ht="14.1" customHeight="1" thickTop="1" thickBot="1" x14ac:dyDescent="0.3">
      <c r="A35" s="85"/>
      <c r="B35" s="88"/>
      <c r="C35" s="88"/>
      <c r="D35" s="88"/>
      <c r="E35" s="88"/>
      <c r="F35" s="88"/>
      <c r="G35" s="88"/>
      <c r="H35" s="89"/>
      <c r="I35" s="89"/>
      <c r="J35" s="85"/>
      <c r="K35" s="85"/>
      <c r="P35" s="6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7" ht="16.5" customHeight="1" thickTop="1" thickBot="1" x14ac:dyDescent="0.3">
      <c r="A36" s="85"/>
      <c r="B36" s="90"/>
      <c r="C36" s="90"/>
      <c r="D36" s="90"/>
      <c r="E36" s="90"/>
      <c r="F36" s="90"/>
      <c r="G36" s="90"/>
      <c r="H36" s="85"/>
      <c r="I36" s="85"/>
      <c r="J36" s="85"/>
      <c r="K36" s="85"/>
      <c r="L36" s="41"/>
      <c r="O36" s="79" t="str">
        <f>IF(P36="N",1,"")</f>
        <v/>
      </c>
      <c r="P36" s="66">
        <f>Validacao_Enq_BD_ELH!A49</f>
        <v>0</v>
      </c>
      <c r="Q36" s="95" t="s">
        <v>19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1:27" ht="14.1" customHeight="1" thickTop="1" thickBot="1" x14ac:dyDescent="0.3">
      <c r="A37" s="85"/>
      <c r="B37" s="90"/>
      <c r="C37" s="90"/>
      <c r="D37" s="90"/>
      <c r="E37" s="90"/>
      <c r="F37" s="90"/>
      <c r="G37" s="90"/>
      <c r="H37" s="85"/>
      <c r="I37" s="85"/>
      <c r="J37" s="85"/>
      <c r="K37" s="85"/>
      <c r="L37" s="41"/>
    </row>
    <row r="38" spans="1:27" ht="17.25" customHeight="1" thickTop="1" thickBot="1" x14ac:dyDescent="0.3">
      <c r="A38" s="85"/>
      <c r="B38" s="90"/>
      <c r="C38" s="90"/>
      <c r="D38" s="90"/>
      <c r="E38" s="90"/>
      <c r="F38" s="90"/>
      <c r="G38" s="90"/>
      <c r="H38" s="85"/>
      <c r="I38" s="85"/>
      <c r="J38" s="85"/>
      <c r="K38" s="85"/>
      <c r="Q38" s="66">
        <f>IF(R38="x",1,0)</f>
        <v>0</v>
      </c>
      <c r="R38" s="76">
        <f>Validacao_Enq_BD_ELH!A36</f>
        <v>0</v>
      </c>
      <c r="S38" s="184" t="s">
        <v>12</v>
      </c>
      <c r="T38" s="185"/>
      <c r="U38" s="185"/>
    </row>
    <row r="39" spans="1:27" ht="15" customHeight="1" thickTop="1" thickBot="1" x14ac:dyDescent="0.3">
      <c r="A39" s="85"/>
      <c r="B39" s="91"/>
      <c r="C39" s="91"/>
      <c r="D39" s="91"/>
      <c r="E39" s="91"/>
      <c r="F39" s="91"/>
      <c r="G39" s="91"/>
      <c r="H39" s="85"/>
      <c r="I39" s="85"/>
      <c r="J39" s="85"/>
      <c r="K39" s="85"/>
      <c r="Q39" s="66">
        <f t="shared" ref="Q39:Q41" si="19">IF(R39="x",1,0)</f>
        <v>0</v>
      </c>
      <c r="R39" s="83">
        <f>Validacao_Enq_BD_ELH!D36</f>
        <v>0</v>
      </c>
      <c r="S39" s="184" t="s">
        <v>13</v>
      </c>
      <c r="T39" s="185"/>
      <c r="U39" s="185"/>
    </row>
    <row r="40" spans="1:27" ht="15" customHeight="1" thickTop="1" thickBot="1" x14ac:dyDescent="0.3">
      <c r="A40" s="86"/>
      <c r="B40" s="85"/>
      <c r="C40" s="85"/>
      <c r="D40" s="85"/>
      <c r="E40" s="85"/>
      <c r="F40" s="85"/>
      <c r="G40" s="85"/>
      <c r="H40" s="85"/>
      <c r="I40" s="85"/>
      <c r="J40" s="85"/>
      <c r="K40" s="85"/>
      <c r="Q40" s="66">
        <f t="shared" si="19"/>
        <v>0</v>
      </c>
      <c r="R40" s="83">
        <f>Validacao_Enq_BD_ELH!H36</f>
        <v>0</v>
      </c>
      <c r="S40" s="184" t="s">
        <v>14</v>
      </c>
      <c r="T40" s="185"/>
      <c r="U40" s="185"/>
    </row>
    <row r="41" spans="1:27" ht="15" customHeight="1" thickTop="1" thickBot="1" x14ac:dyDescent="0.3">
      <c r="A41" s="85"/>
      <c r="B41" s="87"/>
      <c r="C41" s="87"/>
      <c r="D41" s="87"/>
      <c r="E41" s="87"/>
      <c r="F41" s="87"/>
      <c r="G41" s="87"/>
      <c r="H41" s="85"/>
      <c r="I41" s="85"/>
      <c r="J41" s="85"/>
      <c r="K41" s="85"/>
      <c r="Q41" s="66">
        <f t="shared" si="19"/>
        <v>0</v>
      </c>
      <c r="R41" s="83">
        <f>Validacao_Enq_BD_ELH!K36</f>
        <v>0</v>
      </c>
      <c r="S41" s="184" t="s">
        <v>15</v>
      </c>
      <c r="T41" s="185"/>
      <c r="U41" s="185"/>
    </row>
    <row r="42" spans="1:27" ht="15.75" thickTop="1" x14ac:dyDescent="0.25">
      <c r="A42" s="85"/>
      <c r="B42" s="88"/>
      <c r="C42" s="88"/>
      <c r="D42" s="88"/>
      <c r="E42" s="88"/>
      <c r="F42" s="88"/>
      <c r="G42" s="88"/>
      <c r="H42" s="89"/>
      <c r="I42" s="89"/>
      <c r="J42" s="85"/>
      <c r="K42" s="85"/>
      <c r="L42" s="41"/>
      <c r="Q42" s="79">
        <f>SUM(Q38:Q41)</f>
        <v>0</v>
      </c>
      <c r="R42" s="56" t="s">
        <v>73</v>
      </c>
    </row>
    <row r="43" spans="1:27" ht="15.75" thickBot="1" x14ac:dyDescent="0.3">
      <c r="A43" s="85"/>
      <c r="B43" s="90"/>
      <c r="C43" s="90"/>
      <c r="D43" s="90"/>
      <c r="E43" s="90"/>
      <c r="F43" s="90"/>
      <c r="G43" s="90"/>
      <c r="H43" s="85"/>
      <c r="I43" s="85"/>
      <c r="J43" s="85"/>
      <c r="K43" s="85"/>
    </row>
    <row r="44" spans="1:27" ht="16.5" customHeight="1" thickTop="1" thickBot="1" x14ac:dyDescent="0.3">
      <c r="A44" s="85"/>
      <c r="B44" s="90"/>
      <c r="C44" s="90"/>
      <c r="D44" s="90"/>
      <c r="E44" s="90"/>
      <c r="F44" s="90"/>
      <c r="G44" s="90"/>
      <c r="H44" s="85"/>
      <c r="I44" s="85"/>
      <c r="J44" s="85"/>
      <c r="K44" s="85"/>
      <c r="Q44" s="66">
        <f>IF(R44="x",1,0)</f>
        <v>0</v>
      </c>
      <c r="R44" s="76">
        <f>Validacao_Enq_BD_ELH!A28</f>
        <v>0</v>
      </c>
      <c r="S44" s="95" t="s">
        <v>9</v>
      </c>
      <c r="T44" s="95"/>
      <c r="U44" s="95"/>
      <c r="V44" s="95"/>
      <c r="W44" s="95"/>
      <c r="X44" s="95"/>
      <c r="Y44" s="95"/>
      <c r="Z44" s="95"/>
      <c r="AA44" s="95"/>
    </row>
    <row r="45" spans="1:27" ht="16.5" customHeight="1" thickTop="1" thickBot="1" x14ac:dyDescent="0.3">
      <c r="A45" s="85"/>
      <c r="B45" s="91"/>
      <c r="C45" s="91"/>
      <c r="D45" s="91"/>
      <c r="E45" s="91"/>
      <c r="F45" s="91"/>
      <c r="G45" s="91"/>
      <c r="H45" s="85"/>
      <c r="I45" s="85"/>
      <c r="J45" s="85"/>
      <c r="K45" s="85"/>
      <c r="Q45" s="66">
        <f>IF(R45="x",1,0)</f>
        <v>0</v>
      </c>
      <c r="R45" s="76">
        <f>Validacao_Enq_BD_ELH!A30</f>
        <v>0</v>
      </c>
      <c r="S45" s="95" t="s">
        <v>10</v>
      </c>
      <c r="T45" s="95"/>
      <c r="U45" s="95"/>
      <c r="V45" s="95"/>
      <c r="W45" s="95"/>
      <c r="X45" s="95"/>
      <c r="Y45" s="95"/>
      <c r="Z45" s="95"/>
      <c r="AA45" s="95"/>
    </row>
    <row r="46" spans="1:27" ht="16.5" customHeight="1" thickTop="1" thickBot="1" x14ac:dyDescent="0.3">
      <c r="A46" s="85"/>
      <c r="B46" s="87"/>
      <c r="C46" s="87"/>
      <c r="D46" s="87"/>
      <c r="E46" s="87"/>
      <c r="F46" s="87"/>
      <c r="G46" s="87"/>
      <c r="H46" s="85"/>
      <c r="I46" s="85"/>
      <c r="J46" s="85"/>
      <c r="K46" s="85"/>
      <c r="Q46" s="66">
        <f>IF(R46="x",1,0)</f>
        <v>0</v>
      </c>
      <c r="R46" s="76">
        <f>Validacao_Enq_BD_ELH!A32</f>
        <v>0</v>
      </c>
      <c r="S46" s="95" t="s">
        <v>77</v>
      </c>
      <c r="T46" s="95"/>
      <c r="U46" s="95"/>
      <c r="V46" s="95"/>
      <c r="W46" s="95"/>
      <c r="X46" s="95"/>
      <c r="Y46" s="95"/>
      <c r="Z46" s="95"/>
      <c r="AA46" s="95"/>
    </row>
    <row r="47" spans="1:27" s="104" customFormat="1" ht="16.5" customHeight="1" thickTop="1" x14ac:dyDescent="0.25">
      <c r="A47" s="102"/>
      <c r="B47" s="103"/>
      <c r="C47" s="103"/>
      <c r="D47" s="103"/>
      <c r="E47" s="103"/>
      <c r="F47" s="103"/>
      <c r="G47" s="103"/>
      <c r="H47" s="102"/>
      <c r="I47" s="102"/>
      <c r="J47" s="102"/>
      <c r="K47" s="102"/>
      <c r="Q47" s="79">
        <f>SUM(Q43:Q46)</f>
        <v>0</v>
      </c>
      <c r="R47" s="56" t="s">
        <v>73</v>
      </c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27" ht="15.75" thickBot="1" x14ac:dyDescent="0.3">
      <c r="A48" s="85"/>
      <c r="B48" s="88"/>
      <c r="C48" s="88"/>
      <c r="D48" s="88"/>
      <c r="E48" s="88"/>
      <c r="F48" s="88"/>
      <c r="G48" s="88"/>
      <c r="H48" s="89"/>
      <c r="I48" s="89"/>
      <c r="J48" s="85"/>
      <c r="K48" s="85"/>
      <c r="L48" s="41"/>
    </row>
    <row r="49" spans="1:16" ht="17.25" thickTop="1" thickBot="1" x14ac:dyDescent="0.3">
      <c r="A49" s="85"/>
      <c r="B49" s="88"/>
      <c r="C49" s="88"/>
      <c r="D49" s="88"/>
      <c r="E49" s="88"/>
      <c r="F49" s="88"/>
      <c r="G49" s="88"/>
      <c r="H49" s="89"/>
      <c r="I49" s="89"/>
      <c r="J49" s="85"/>
      <c r="K49" s="85"/>
      <c r="L49" s="41"/>
      <c r="N49" s="99" t="s">
        <v>78</v>
      </c>
      <c r="O49" s="98">
        <f>SUM(O26:O37)+Q42+Q47</f>
        <v>2</v>
      </c>
    </row>
    <row r="50" spans="1:16" ht="16.5" thickTop="1" thickBot="1" x14ac:dyDescent="0.3">
      <c r="A50" s="85"/>
      <c r="B50" s="90"/>
      <c r="C50" s="90"/>
      <c r="D50" s="90"/>
      <c r="E50" s="90"/>
      <c r="F50" s="90"/>
      <c r="G50" s="90"/>
      <c r="H50" s="85"/>
      <c r="I50" s="85"/>
      <c r="J50" s="85"/>
      <c r="K50" s="85"/>
    </row>
    <row r="51" spans="1:16" ht="15.75" thickBot="1" x14ac:dyDescent="0.3">
      <c r="A51" s="85"/>
      <c r="B51" s="90"/>
      <c r="C51" s="90"/>
      <c r="D51" s="90"/>
      <c r="E51" s="90"/>
      <c r="F51" s="90"/>
      <c r="G51" s="90"/>
      <c r="H51" s="85"/>
      <c r="I51" s="85"/>
      <c r="J51" s="85"/>
      <c r="K51" s="85"/>
      <c r="N51" s="55" t="s">
        <v>74</v>
      </c>
      <c r="O51" s="59">
        <f>IF(O49&gt;=7,1,0)</f>
        <v>0</v>
      </c>
      <c r="P51" s="100" t="str">
        <f>IF(O51=1,"X","")</f>
        <v/>
      </c>
    </row>
    <row r="52" spans="1:16" ht="15.75" thickBot="1" x14ac:dyDescent="0.3">
      <c r="A52" s="85"/>
      <c r="B52" s="90"/>
      <c r="C52" s="90"/>
      <c r="D52" s="90"/>
      <c r="E52" s="90"/>
      <c r="F52" s="90"/>
      <c r="G52" s="90"/>
      <c r="H52" s="85"/>
      <c r="I52" s="85"/>
      <c r="J52" s="85"/>
      <c r="K52" s="85"/>
      <c r="L52" s="41"/>
      <c r="N52" s="55" t="s">
        <v>57</v>
      </c>
      <c r="O52" s="59">
        <f>IF(O49&lt;7,1,0)</f>
        <v>1</v>
      </c>
      <c r="P52" s="101" t="str">
        <f>IF(O52=1,"X","")</f>
        <v>X</v>
      </c>
    </row>
    <row r="53" spans="1:16" x14ac:dyDescent="0.25">
      <c r="A53" s="85"/>
      <c r="B53" s="91"/>
      <c r="C53" s="91"/>
      <c r="D53" s="91"/>
      <c r="E53" s="91"/>
      <c r="F53" s="91"/>
      <c r="G53" s="91"/>
      <c r="H53" s="85"/>
      <c r="I53" s="85"/>
      <c r="J53" s="85"/>
      <c r="K53" s="85"/>
    </row>
    <row r="54" spans="1:16" x14ac:dyDescent="0.25">
      <c r="A54" s="86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2"/>
    </row>
    <row r="57" spans="1:16" ht="15.75" thickBot="1" x14ac:dyDescent="0.3"/>
    <row r="58" spans="1:16" ht="15.75" thickBot="1" x14ac:dyDescent="0.3">
      <c r="K58" s="43"/>
    </row>
    <row r="59" spans="1:16" ht="15.75" thickBot="1" x14ac:dyDescent="0.3"/>
    <row r="60" spans="1:16" ht="15.75" thickBot="1" x14ac:dyDescent="0.3">
      <c r="J60" s="44"/>
    </row>
    <row r="62" spans="1:16" x14ac:dyDescent="0.25">
      <c r="J62" s="41"/>
    </row>
  </sheetData>
  <sheetProtection algorithmName="SHA-512" hashValue="sw1GuJk/pfOZvMCze+ii3PZLfRy0aE14YNvCd7FRTaheZeXKQkT4Mnm2UC+iP9OKoqz76t48InOCWJ4fC+FbFA==" saltValue="0BmozinK2vLO0R9MxScWtQ==" spinCount="100000" sheet="1" objects="1" scenarios="1"/>
  <mergeCells count="59">
    <mergeCell ref="S38:U38"/>
    <mergeCell ref="S39:U39"/>
    <mergeCell ref="S40:U40"/>
    <mergeCell ref="S41:U41"/>
    <mergeCell ref="W2:W3"/>
    <mergeCell ref="X2:X3"/>
    <mergeCell ref="Y2:Y3"/>
    <mergeCell ref="Z2:Z3"/>
    <mergeCell ref="J12:K12"/>
    <mergeCell ref="M2:M3"/>
    <mergeCell ref="N2:N3"/>
    <mergeCell ref="O2:O3"/>
    <mergeCell ref="P2:P3"/>
    <mergeCell ref="Q2:Q3"/>
    <mergeCell ref="V2:V3"/>
    <mergeCell ref="R2:R3"/>
    <mergeCell ref="A4:B4"/>
    <mergeCell ref="J4:K4"/>
    <mergeCell ref="A5:B5"/>
    <mergeCell ref="J5:K5"/>
    <mergeCell ref="A8:B8"/>
    <mergeCell ref="J8:K8"/>
    <mergeCell ref="P16:R16"/>
    <mergeCell ref="A20:K20"/>
    <mergeCell ref="A9:B9"/>
    <mergeCell ref="J9:K9"/>
    <mergeCell ref="A6:B6"/>
    <mergeCell ref="J6:K6"/>
    <mergeCell ref="A7:B7"/>
    <mergeCell ref="J7:K7"/>
    <mergeCell ref="P21:R21"/>
    <mergeCell ref="P22:R22"/>
    <mergeCell ref="M20:O20"/>
    <mergeCell ref="A17:K17"/>
    <mergeCell ref="M17:O17"/>
    <mergeCell ref="A18:K18"/>
    <mergeCell ref="M18:O18"/>
    <mergeCell ref="A19:K19"/>
    <mergeCell ref="M19:O19"/>
    <mergeCell ref="P17:R17"/>
    <mergeCell ref="P18:R18"/>
    <mergeCell ref="P19:R19"/>
    <mergeCell ref="P20:R20"/>
    <mergeCell ref="D2:D3"/>
    <mergeCell ref="E2:E3"/>
    <mergeCell ref="A21:K21"/>
    <mergeCell ref="M21:O21"/>
    <mergeCell ref="A22:K22"/>
    <mergeCell ref="M22:O22"/>
    <mergeCell ref="A10:B10"/>
    <mergeCell ref="J10:K10"/>
    <mergeCell ref="A11:B11"/>
    <mergeCell ref="J11:K11"/>
    <mergeCell ref="A13:B13"/>
    <mergeCell ref="H13:I13"/>
    <mergeCell ref="J13:K13"/>
    <mergeCell ref="A16:I16"/>
    <mergeCell ref="M16:O16"/>
    <mergeCell ref="A12:B12"/>
  </mergeCells>
  <pageMargins left="0.7" right="0.7" top="0.75" bottom="0.75" header="0.3" footer="0.3"/>
  <pageSetup paperSize="9" orientation="portrait" r:id="rId1"/>
  <ignoredErrors>
    <ignoredError sqref="W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Validacao_Enq_BD_ELH</vt:lpstr>
      <vt:lpstr>auxiliar-cálculo</vt:lpstr>
      <vt:lpstr>Validacao_Enq_BD_ELH!Área_de_Impressão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cp:lastPrinted>2023-03-22T15:13:12Z</cp:lastPrinted>
  <dcterms:created xsi:type="dcterms:W3CDTF">2022-10-12T15:47:26Z</dcterms:created>
  <dcterms:modified xsi:type="dcterms:W3CDTF">2023-03-22T15:14:30Z</dcterms:modified>
</cp:coreProperties>
</file>